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0CB9F441-23E5-4BB7-B5BC-B195286ED184}" xr6:coauthVersionLast="45" xr6:coauthVersionMax="45" xr10:uidLastSave="{00000000-0000-0000-0000-000000000000}"/>
  <bookViews>
    <workbookView xWindow="-108" yWindow="-108" windowWidth="22320" windowHeight="13176" tabRatio="732" xr2:uid="{00000000-000D-0000-FFFF-FFFF00000000}"/>
  </bookViews>
  <sheets>
    <sheet name="1.B.1.a" sheetId="13" r:id="rId1"/>
    <sheet name="2.A.5.a" sheetId="1" r:id="rId2"/>
    <sheet name="2.A.5.b" sheetId="5" r:id="rId3"/>
    <sheet name="2.A.5.c" sheetId="8" r:id="rId4"/>
    <sheet name="2.C.7.d" sheetId="6" r:id="rId5"/>
    <sheet name="5.A" sheetId="18" r:id="rId6"/>
    <sheet name="5.B.1" sheetId="3" r:id="rId7"/>
    <sheet name="5.B.2" sheetId="9" r:id="rId8"/>
    <sheet name="2.I" sheetId="2" r:id="rId9"/>
    <sheet name="2.L" sheetId="7" r:id="rId10"/>
    <sheet name="2.K" sheetId="14" r:id="rId11"/>
    <sheet name="5.D.1" sheetId="10" r:id="rId12"/>
    <sheet name="6.A" sheetId="11" r:id="rId13"/>
    <sheet name="Sektor. įmonių sąrašas (AIVIKS)" sheetId="12" r:id="rId14"/>
    <sheet name="Šaltiniai" sheetId="15" r:id="rId15"/>
    <sheet name="Respondentai (karjerų apklausa)" sheetId="17" r:id="rId16"/>
  </sheets>
  <definedNames>
    <definedName name="_ftn1" localSheetId="2">'2.A.5.b'!$G$82</definedName>
    <definedName name="_ftnref1" localSheetId="2">'2.A.5.b'!$G$79</definedName>
    <definedName name="_xlchart.v1.0" hidden="1">'2.A.5.a'!$A$72:$A$76</definedName>
    <definedName name="_xlchart.v1.1" hidden="1">'2.A.5.a'!$B$71</definedName>
    <definedName name="_xlchart.v1.2" hidden="1">'2.A.5.a'!$B$72:$B$76</definedName>
    <definedName name="Karjerų_apklausa" localSheetId="1">'2.A.5.a'!$A$119:$DL$122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2" l="1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D17" i="18"/>
  <c r="AC17" i="18"/>
  <c r="AB17" i="18"/>
  <c r="AE23" i="3"/>
  <c r="AE19" i="3"/>
  <c r="AE16" i="3"/>
  <c r="A51" i="5"/>
  <c r="A50" i="5"/>
  <c r="F113" i="5"/>
  <c r="F114" i="5" s="1"/>
  <c r="E113" i="5"/>
  <c r="E114" i="5" s="1"/>
  <c r="D113" i="5"/>
  <c r="D114" i="5" s="1"/>
  <c r="C113" i="5"/>
  <c r="C114" i="5" s="1"/>
  <c r="B113" i="5"/>
  <c r="B114" i="5" s="1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AE111" i="5"/>
  <c r="AE113" i="5" s="1"/>
  <c r="AE114" i="5" s="1"/>
  <c r="AD111" i="5"/>
  <c r="AD113" i="5" s="1"/>
  <c r="AD114" i="5" s="1"/>
  <c r="AC111" i="5"/>
  <c r="AC113" i="5" s="1"/>
  <c r="AC114" i="5" s="1"/>
  <c r="AB111" i="5"/>
  <c r="AB113" i="5" s="1"/>
  <c r="AB114" i="5" s="1"/>
  <c r="AA111" i="5"/>
  <c r="AA113" i="5" s="1"/>
  <c r="AA114" i="5" s="1"/>
  <c r="Z111" i="5"/>
  <c r="Z113" i="5" s="1"/>
  <c r="Z114" i="5" s="1"/>
  <c r="Y111" i="5"/>
  <c r="Y113" i="5" s="1"/>
  <c r="Y114" i="5" s="1"/>
  <c r="X111" i="5"/>
  <c r="X113" i="5" s="1"/>
  <c r="X114" i="5" s="1"/>
  <c r="W111" i="5"/>
  <c r="W113" i="5" s="1"/>
  <c r="W114" i="5" s="1"/>
  <c r="V111" i="5"/>
  <c r="V113" i="5" s="1"/>
  <c r="V114" i="5" s="1"/>
  <c r="U111" i="5"/>
  <c r="U113" i="5" s="1"/>
  <c r="U114" i="5" s="1"/>
  <c r="T111" i="5"/>
  <c r="T113" i="5" s="1"/>
  <c r="T114" i="5" s="1"/>
  <c r="S111" i="5"/>
  <c r="S113" i="5" s="1"/>
  <c r="S114" i="5" s="1"/>
  <c r="R111" i="5"/>
  <c r="R113" i="5" s="1"/>
  <c r="R114" i="5" s="1"/>
  <c r="Q111" i="5"/>
  <c r="Q113" i="5" s="1"/>
  <c r="Q114" i="5" s="1"/>
  <c r="P111" i="5"/>
  <c r="P113" i="5" s="1"/>
  <c r="P114" i="5" s="1"/>
  <c r="O111" i="5"/>
  <c r="O113" i="5" s="1"/>
  <c r="O114" i="5" s="1"/>
  <c r="N111" i="5"/>
  <c r="N113" i="5" s="1"/>
  <c r="N114" i="5" s="1"/>
  <c r="M111" i="5"/>
  <c r="M113" i="5" s="1"/>
  <c r="M114" i="5" s="1"/>
  <c r="L111" i="5"/>
  <c r="L113" i="5" s="1"/>
  <c r="L114" i="5" s="1"/>
  <c r="K111" i="5"/>
  <c r="K113" i="5" s="1"/>
  <c r="K114" i="5" s="1"/>
  <c r="J111" i="5"/>
  <c r="J113" i="5" s="1"/>
  <c r="J114" i="5" s="1"/>
  <c r="I111" i="5"/>
  <c r="I113" i="5" s="1"/>
  <c r="I114" i="5" s="1"/>
  <c r="H111" i="5"/>
  <c r="H113" i="5" s="1"/>
  <c r="H114" i="5" s="1"/>
  <c r="G111" i="5"/>
  <c r="G113" i="5" s="1"/>
  <c r="G114" i="5" s="1"/>
  <c r="C87" i="5"/>
  <c r="C86" i="5"/>
  <c r="AE67" i="5"/>
  <c r="W67" i="5"/>
  <c r="O67" i="5"/>
  <c r="G67" i="5"/>
  <c r="F67" i="5"/>
  <c r="AE66" i="5"/>
  <c r="AC66" i="5"/>
  <c r="AC67" i="5" s="1"/>
  <c r="AB66" i="5"/>
  <c r="AB67" i="5" s="1"/>
  <c r="W66" i="5"/>
  <c r="U66" i="5"/>
  <c r="U67" i="5" s="1"/>
  <c r="T66" i="5"/>
  <c r="T67" i="5" s="1"/>
  <c r="O66" i="5"/>
  <c r="M66" i="5"/>
  <c r="M67" i="5" s="1"/>
  <c r="L66" i="5"/>
  <c r="L67" i="5" s="1"/>
  <c r="G66" i="5"/>
  <c r="F66" i="5"/>
  <c r="E66" i="5"/>
  <c r="E67" i="5" s="1"/>
  <c r="D66" i="5"/>
  <c r="D67" i="5" s="1"/>
  <c r="C66" i="5"/>
  <c r="C67" i="5" s="1"/>
  <c r="B66" i="5"/>
  <c r="B67" i="5" s="1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AE64" i="5"/>
  <c r="AD64" i="5"/>
  <c r="AD66" i="5" s="1"/>
  <c r="AD67" i="5" s="1"/>
  <c r="AC64" i="5"/>
  <c r="AB64" i="5"/>
  <c r="AA64" i="5"/>
  <c r="AA66" i="5" s="1"/>
  <c r="AA67" i="5" s="1"/>
  <c r="Z64" i="5"/>
  <c r="Z66" i="5" s="1"/>
  <c r="Z67" i="5" s="1"/>
  <c r="Y64" i="5"/>
  <c r="Y66" i="5" s="1"/>
  <c r="Y67" i="5" s="1"/>
  <c r="X64" i="5"/>
  <c r="X66" i="5" s="1"/>
  <c r="X67" i="5" s="1"/>
  <c r="W64" i="5"/>
  <c r="V64" i="5"/>
  <c r="V66" i="5" s="1"/>
  <c r="V67" i="5" s="1"/>
  <c r="U64" i="5"/>
  <c r="T64" i="5"/>
  <c r="S64" i="5"/>
  <c r="S66" i="5" s="1"/>
  <c r="S67" i="5" s="1"/>
  <c r="R64" i="5"/>
  <c r="R66" i="5" s="1"/>
  <c r="R67" i="5" s="1"/>
  <c r="Q64" i="5"/>
  <c r="Q66" i="5" s="1"/>
  <c r="Q67" i="5" s="1"/>
  <c r="P64" i="5"/>
  <c r="P66" i="5" s="1"/>
  <c r="P67" i="5" s="1"/>
  <c r="O64" i="5"/>
  <c r="N64" i="5"/>
  <c r="N66" i="5" s="1"/>
  <c r="N67" i="5" s="1"/>
  <c r="M64" i="5"/>
  <c r="L64" i="5"/>
  <c r="K64" i="5"/>
  <c r="K66" i="5" s="1"/>
  <c r="K67" i="5" s="1"/>
  <c r="J64" i="5"/>
  <c r="J66" i="5" s="1"/>
  <c r="J67" i="5" s="1"/>
  <c r="I64" i="5"/>
  <c r="I66" i="5" s="1"/>
  <c r="I67" i="5" s="1"/>
  <c r="H64" i="5"/>
  <c r="H66" i="5" s="1"/>
  <c r="H67" i="5" s="1"/>
  <c r="G64" i="5"/>
  <c r="C39" i="5"/>
  <c r="B39" i="5"/>
  <c r="AE10" i="1"/>
  <c r="AE11" i="1" s="1"/>
  <c r="AF47" i="1"/>
  <c r="AF46" i="1" s="1"/>
  <c r="AF44" i="1"/>
  <c r="AF43" i="1" s="1"/>
  <c r="AF41" i="1"/>
  <c r="AF40" i="1"/>
  <c r="AF29" i="1"/>
  <c r="AF25" i="1"/>
  <c r="AF10" i="1"/>
  <c r="AF11" i="1" s="1"/>
  <c r="A47" i="1" l="1"/>
  <c r="A46" i="1"/>
  <c r="A44" i="1"/>
  <c r="A43" i="1"/>
  <c r="A41" i="1"/>
  <c r="A40" i="1"/>
  <c r="A38" i="1"/>
  <c r="A37" i="1"/>
  <c r="A35" i="1"/>
  <c r="A34" i="1"/>
  <c r="A32" i="1"/>
  <c r="A31" i="1"/>
  <c r="A29" i="1"/>
  <c r="A28" i="1"/>
  <c r="A26" i="1"/>
  <c r="A25" i="1"/>
  <c r="E5" i="17" l="1"/>
  <c r="B28" i="13" l="1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AG22" i="13" l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L105" i="1"/>
  <c r="K105" i="1"/>
  <c r="J105" i="1"/>
  <c r="I105" i="1"/>
  <c r="H105" i="1"/>
  <c r="G105" i="1"/>
  <c r="F105" i="1"/>
  <c r="E105" i="1"/>
  <c r="D105" i="1"/>
  <c r="C105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C90" i="1"/>
  <c r="D90" i="1"/>
  <c r="E90" i="1"/>
  <c r="F90" i="1"/>
  <c r="G90" i="1"/>
  <c r="H90" i="1"/>
  <c r="I90" i="1"/>
  <c r="J90" i="1"/>
  <c r="K90" i="1"/>
  <c r="L90" i="1"/>
  <c r="R108" i="1"/>
  <c r="S108" i="1"/>
  <c r="Z108" i="1"/>
  <c r="AA108" i="1"/>
  <c r="P109" i="1"/>
  <c r="Q109" i="1"/>
  <c r="R109" i="1"/>
  <c r="S109" i="1"/>
  <c r="X109" i="1"/>
  <c r="Y109" i="1"/>
  <c r="Z109" i="1"/>
  <c r="AA109" i="1"/>
  <c r="M109" i="1"/>
  <c r="M108" i="1"/>
  <c r="N106" i="1"/>
  <c r="N109" i="1" s="1"/>
  <c r="O106" i="1"/>
  <c r="O108" i="1" s="1"/>
  <c r="P106" i="1"/>
  <c r="P108" i="1" s="1"/>
  <c r="Q106" i="1"/>
  <c r="Q108" i="1" s="1"/>
  <c r="R106" i="1"/>
  <c r="R105" i="1" s="1"/>
  <c r="S106" i="1"/>
  <c r="S105" i="1" s="1"/>
  <c r="T106" i="1"/>
  <c r="U106" i="1"/>
  <c r="V106" i="1"/>
  <c r="V109" i="1" s="1"/>
  <c r="W106" i="1"/>
  <c r="W109" i="1" s="1"/>
  <c r="X106" i="1"/>
  <c r="X108" i="1" s="1"/>
  <c r="Y106" i="1"/>
  <c r="Y108" i="1" s="1"/>
  <c r="Z106" i="1"/>
  <c r="Z105" i="1" s="1"/>
  <c r="AA106" i="1"/>
  <c r="AA105" i="1" s="1"/>
  <c r="AB106" i="1"/>
  <c r="AC106" i="1"/>
  <c r="AD106" i="1"/>
  <c r="AD109" i="1" s="1"/>
  <c r="AE106" i="1"/>
  <c r="AE108" i="1" s="1"/>
  <c r="M106" i="1"/>
  <c r="M105" i="1" s="1"/>
  <c r="Q92" i="1"/>
  <c r="Q90" i="1" s="1"/>
  <c r="R92" i="1"/>
  <c r="Y92" i="1"/>
  <c r="Z92" i="1"/>
  <c r="O93" i="1"/>
  <c r="P93" i="1"/>
  <c r="Q93" i="1"/>
  <c r="R93" i="1"/>
  <c r="W93" i="1"/>
  <c r="X93" i="1"/>
  <c r="Y93" i="1"/>
  <c r="Y90" i="1" s="1"/>
  <c r="Z93" i="1"/>
  <c r="AE93" i="1"/>
  <c r="M93" i="1"/>
  <c r="N91" i="1"/>
  <c r="N93" i="1" s="1"/>
  <c r="O91" i="1"/>
  <c r="O92" i="1" s="1"/>
  <c r="O90" i="1" s="1"/>
  <c r="P91" i="1"/>
  <c r="P92" i="1" s="1"/>
  <c r="Q91" i="1"/>
  <c r="R91" i="1"/>
  <c r="R90" i="1" s="1"/>
  <c r="S91" i="1"/>
  <c r="T91" i="1"/>
  <c r="U91" i="1"/>
  <c r="U93" i="1" s="1"/>
  <c r="V91" i="1"/>
  <c r="V93" i="1" s="1"/>
  <c r="W91" i="1"/>
  <c r="W92" i="1" s="1"/>
  <c r="W90" i="1" s="1"/>
  <c r="X91" i="1"/>
  <c r="X92" i="1" s="1"/>
  <c r="Y91" i="1"/>
  <c r="Z91" i="1"/>
  <c r="Z90" i="1" s="1"/>
  <c r="AA91" i="1"/>
  <c r="AB91" i="1"/>
  <c r="AC91" i="1"/>
  <c r="AC93" i="1" s="1"/>
  <c r="AD91" i="1"/>
  <c r="AD92" i="1" s="1"/>
  <c r="AE91" i="1"/>
  <c r="AE92" i="1" s="1"/>
  <c r="AE90" i="1" s="1"/>
  <c r="M91" i="1"/>
  <c r="A114" i="1"/>
  <c r="A113" i="1"/>
  <c r="A112" i="1"/>
  <c r="A111" i="1"/>
  <c r="BH118" i="1"/>
  <c r="CA118" i="1"/>
  <c r="AO118" i="1"/>
  <c r="V118" i="1"/>
  <c r="C118" i="1"/>
  <c r="U105" i="1" l="1"/>
  <c r="S90" i="1"/>
  <c r="AB93" i="1"/>
  <c r="AB90" i="1" s="1"/>
  <c r="T93" i="1"/>
  <c r="V92" i="1"/>
  <c r="N92" i="1"/>
  <c r="U109" i="1"/>
  <c r="W108" i="1"/>
  <c r="W105" i="1" s="1"/>
  <c r="AA93" i="1"/>
  <c r="S93" i="1"/>
  <c r="AC92" i="1"/>
  <c r="AC90" i="1" s="1"/>
  <c r="U92" i="1"/>
  <c r="U90" i="1" s="1"/>
  <c r="AB109" i="1"/>
  <c r="T109" i="1"/>
  <c r="AD108" i="1"/>
  <c r="V108" i="1"/>
  <c r="V105" i="1" s="1"/>
  <c r="N108" i="1"/>
  <c r="X90" i="1"/>
  <c r="P90" i="1"/>
  <c r="N105" i="1"/>
  <c r="AD105" i="1"/>
  <c r="AB92" i="1"/>
  <c r="T92" i="1"/>
  <c r="T90" i="1" s="1"/>
  <c r="AG90" i="1" s="1"/>
  <c r="AC108" i="1"/>
  <c r="AC105" i="1" s="1"/>
  <c r="U108" i="1"/>
  <c r="O105" i="1"/>
  <c r="AG110" i="1"/>
  <c r="M92" i="1"/>
  <c r="M90" i="1" s="1"/>
  <c r="AA92" i="1"/>
  <c r="AA90" i="1" s="1"/>
  <c r="S92" i="1"/>
  <c r="AB108" i="1"/>
  <c r="AB105" i="1" s="1"/>
  <c r="T108" i="1"/>
  <c r="T105" i="1" s="1"/>
  <c r="V90" i="1"/>
  <c r="N90" i="1"/>
  <c r="AG95" i="1"/>
  <c r="P105" i="1"/>
  <c r="X105" i="1"/>
  <c r="Q105" i="1"/>
  <c r="Y105" i="1"/>
  <c r="AD93" i="1"/>
  <c r="AD90" i="1" s="1"/>
  <c r="AE109" i="1"/>
  <c r="AE105" i="1" s="1"/>
  <c r="O109" i="1"/>
  <c r="AG85" i="1"/>
  <c r="AC109" i="1"/>
  <c r="AG100" i="1"/>
  <c r="A109" i="1"/>
  <c r="A108" i="1"/>
  <c r="A107" i="1"/>
  <c r="A106" i="1"/>
  <c r="A104" i="1"/>
  <c r="A103" i="1"/>
  <c r="A102" i="1"/>
  <c r="A101" i="1"/>
  <c r="A99" i="1"/>
  <c r="A98" i="1"/>
  <c r="A97" i="1"/>
  <c r="A96" i="1"/>
  <c r="A94" i="1"/>
  <c r="A93" i="1"/>
  <c r="A92" i="1"/>
  <c r="A91" i="1"/>
  <c r="AG105" i="1" l="1"/>
  <c r="D7" i="15"/>
  <c r="C10" i="15"/>
  <c r="D9" i="15"/>
  <c r="D8" i="15"/>
  <c r="D6" i="15"/>
  <c r="D5" i="15"/>
  <c r="D4" i="15"/>
  <c r="D3" i="15"/>
  <c r="D10" i="15" l="1"/>
  <c r="AE47" i="1"/>
  <c r="AE46" i="1" s="1"/>
  <c r="AE44" i="1"/>
  <c r="AE43" i="1" s="1"/>
  <c r="AE41" i="1"/>
  <c r="AE40" i="1" s="1"/>
  <c r="AE29" i="1"/>
  <c r="AE25" i="1"/>
  <c r="B76" i="1" l="1"/>
  <c r="AD12" i="6"/>
  <c r="AA23" i="3"/>
  <c r="AB23" i="3"/>
  <c r="AC23" i="3"/>
  <c r="AD23" i="3"/>
  <c r="C19" i="3" l="1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B19" i="3"/>
  <c r="AC18" i="3"/>
  <c r="AC19" i="3" s="1"/>
  <c r="AC15" i="3"/>
  <c r="AD16" i="3"/>
  <c r="AD19" i="3" s="1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I30" i="2"/>
  <c r="I29" i="2"/>
  <c r="I28" i="2"/>
  <c r="I27" i="2"/>
  <c r="I26" i="2"/>
  <c r="I25" i="2"/>
  <c r="I24" i="2"/>
  <c r="I23" i="2"/>
  <c r="D24" i="2"/>
  <c r="D25" i="2"/>
  <c r="D26" i="2"/>
  <c r="D27" i="2"/>
  <c r="D28" i="2"/>
  <c r="D29" i="2"/>
  <c r="D30" i="2"/>
  <c r="D23" i="2"/>
  <c r="L11" i="1" l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K11" i="1"/>
  <c r="W16" i="3"/>
  <c r="X16" i="3"/>
  <c r="Y16" i="3"/>
  <c r="Z16" i="3"/>
  <c r="AA16" i="3"/>
  <c r="AB16" i="3"/>
  <c r="AC16" i="3"/>
  <c r="V16" i="3"/>
  <c r="Q16" i="3"/>
  <c r="L16" i="3"/>
  <c r="G16" i="3"/>
  <c r="B1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E243FC-73A9-47E4-A411-8ED20F2BB0AF}" name="Karjerų apklausa" type="6" refreshedVersion="6" background="1" saveData="1">
    <textPr codePage="65001" sourceFile="G:\My Drive\LT AAA 03 Tier2 - Lakieji organiniai junginiai\2. Fieldwork\1 -- Trečia tarpinė ataskaita (2019 11)\KS 2019 04 11\Karjeru apklausa\Karjerų apklausa.csv" thousands=" " comma="1">
      <textFields count="1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<sst xmlns="http://schemas.openxmlformats.org/spreadsheetml/2006/main" count="5252" uniqueCount="815">
  <si>
    <t>550-750 kg/m3</t>
  </si>
  <si>
    <t>400-700 kg/m3</t>
  </si>
  <si>
    <t>350 kg/m3</t>
  </si>
  <si>
    <t>650-750 kg/m3</t>
  </si>
  <si>
    <t>500-1000 kg/m3</t>
  </si>
  <si>
    <t>AIVIKS</t>
  </si>
  <si>
    <t>Anglies monoksidas (CO) (A)</t>
  </si>
  <si>
    <t>Anglies monoksidas (CO) (B)</t>
  </si>
  <si>
    <t>Azoto oksidai (NOX/NO2) (A)</t>
  </si>
  <si>
    <t>Azoto oksidai (NOX/NO2) (B)</t>
  </si>
  <si>
    <t>Kietosios dalelės (A)</t>
  </si>
  <si>
    <t>Kietosios dalelės (B)</t>
  </si>
  <si>
    <t>Sieros oksidai (SOX/SO2) (A)</t>
  </si>
  <si>
    <t>Sieros oksidai (SOX/SO2) (B)</t>
  </si>
  <si>
    <t>vanadžio pentoksidas (A)</t>
  </si>
  <si>
    <t>vanadžio pentoksidas (B)</t>
  </si>
  <si>
    <t>2-etoksietanolis (etilcelozolvas, etilenglikolio etilo esteri</t>
  </si>
  <si>
    <t>Acetonas (dimetilketonas)</t>
  </si>
  <si>
    <t>butanolis (butilo alkoholis)</t>
  </si>
  <si>
    <t>butilacetatas</t>
  </si>
  <si>
    <t>dažų aerozolis</t>
  </si>
  <si>
    <t>etanolis (etilo alkoholis)</t>
  </si>
  <si>
    <t>etilacetatas</t>
  </si>
  <si>
    <t>etilbenzolas</t>
  </si>
  <si>
    <t>formaldehidas (skruzdžių aldehidas)</t>
  </si>
  <si>
    <t>ietosios dalelės (C)</t>
  </si>
  <si>
    <t>izobutanolis (izobutilo alkoholis, 2-metilpropanolis)</t>
  </si>
  <si>
    <t>izopropanolis (izopropilo alkoholis, dimetilkarbinolis)</t>
  </si>
  <si>
    <t>Kietosios dalelės (C)</t>
  </si>
  <si>
    <t>ksilolas (ksilenas, dimetilbenzolas)</t>
  </si>
  <si>
    <t>Lakieji organiniai junginiai</t>
  </si>
  <si>
    <t>medienos dulkės</t>
  </si>
  <si>
    <t>metoksipropilacetatas</t>
  </si>
  <si>
    <t>natrio hidroksidas (kaustinė soda, natrio šarmas)</t>
  </si>
  <si>
    <t>neorganinės dulkės 20-70 % SiO2</t>
  </si>
  <si>
    <t>organinės dulkės (plastmasių dulkės)</t>
  </si>
  <si>
    <t>p-Toluolsulfo rūgštis</t>
  </si>
  <si>
    <t>sieros rūgštis</t>
  </si>
  <si>
    <t>solventnafta</t>
  </si>
  <si>
    <t>suodžiai (A)</t>
  </si>
  <si>
    <t>toluolas (toluenas)</t>
  </si>
  <si>
    <t>vaitspiritas (sunkusis benzinas)</t>
  </si>
  <si>
    <t>Viso skystų ir dujinių</t>
  </si>
  <si>
    <t xml:space="preserve"> Kietosios dalelės (B)</t>
  </si>
  <si>
    <t>Amoniakas (NH3)</t>
  </si>
  <si>
    <t>Anglių pelenai (Ekibastuzo) (A)</t>
  </si>
  <si>
    <t>cemento dulkės</t>
  </si>
  <si>
    <t>cinko oksidas</t>
  </si>
  <si>
    <t>Kietosios dalelės (B</t>
  </si>
  <si>
    <t>neorganinės dulkės &lt;20 % SiO2</t>
  </si>
  <si>
    <t>Trichloretilenas</t>
  </si>
  <si>
    <t>1,2,2-trifluor-1,1,2-trichloretanas (freonas-113)</t>
  </si>
  <si>
    <t>chloro vandenilis (druskos rūgštis)</t>
  </si>
  <si>
    <t>Chromas ir jo junginiai (kaip Cr)</t>
  </si>
  <si>
    <t>metalo dulkės</t>
  </si>
  <si>
    <t>o-Fosforo rūgštis</t>
  </si>
  <si>
    <t>trikrezolis</t>
  </si>
  <si>
    <t>viniltrietoksisilanas</t>
  </si>
  <si>
    <t>etilenglikolis (etandiolis)</t>
  </si>
  <si>
    <t>Metai</t>
  </si>
  <si>
    <t>Įmonė</t>
  </si>
  <si>
    <t>Priemonė</t>
  </si>
  <si>
    <t>Teršalas</t>
  </si>
  <si>
    <t xml:space="preserve">Įvykdymas priemonės, % </t>
  </si>
  <si>
    <t>Planuojamas teršalų sumažėjimas, t/metus</t>
  </si>
  <si>
    <t>Ūkio sektorius</t>
  </si>
  <si>
    <t>NFR kodas</t>
  </si>
  <si>
    <t>NFR kodo aprašymas</t>
  </si>
  <si>
    <t xml:space="preserve"> Plungės rajono valstybinė statybos komercinė įmonė "RSO"</t>
  </si>
  <si>
    <t>pastatytas dulkių gaudytuvas</t>
  </si>
  <si>
    <t>Kiti ūkio sektoriai</t>
  </si>
  <si>
    <t>2A5b</t>
  </si>
  <si>
    <t>Pastatų statyba ir griovimas (angl. Construction and demolition)</t>
  </si>
  <si>
    <t xml:space="preserve"> Tauragės valstybinis mėsos fabrika</t>
  </si>
  <si>
    <t>hermetinių amoniakinių siurb.įdiegimas</t>
  </si>
  <si>
    <t xml:space="preserve"> UAB "Aukštaitijos keliai"</t>
  </si>
  <si>
    <t>Papildomas šlapio valymo įrengimas</t>
  </si>
  <si>
    <t xml:space="preserve"> UAB "GELSTA"</t>
  </si>
  <si>
    <t>rankoviniai filtrai(6 vnt.)</t>
  </si>
  <si>
    <t>2L</t>
  </si>
  <si>
    <t xml:space="preserve">Kita gamyba, vartojimas, sandėliavimas, transportavimas ar apdorojimas nepakuotų produktų (angl. Other production, consumption, storage, transportation or </t>
  </si>
  <si>
    <t xml:space="preserve"> Vilniaus valstybinis medžio apdirbimo kombinatas</t>
  </si>
  <si>
    <t>ciklonų pajungimas prie eksperimentinių filtrų</t>
  </si>
  <si>
    <t>2I</t>
  </si>
  <si>
    <t>Medienos apdorojimas (angl. Wood processing)</t>
  </si>
  <si>
    <t>valymo efektyvumo padidinimas 10 prc.</t>
  </si>
  <si>
    <t>oro valymo ozonatorių įrengimas</t>
  </si>
  <si>
    <t>AB "Alytaus gelžbetonis"</t>
  </si>
  <si>
    <t>Sumontuoti iškrovimo hermetinę rankovę</t>
  </si>
  <si>
    <t>2C7d</t>
  </si>
  <si>
    <t xml:space="preserve">Metalo produktų sandėliavimas, apdorojimas, transportavimas (angl. Storage, </t>
  </si>
  <si>
    <t>Papild. įrengti f. SMC-166 ir jį prijungti 31 šal.išm. dalį</t>
  </si>
  <si>
    <t>AB "Ąžuolas"</t>
  </si>
  <si>
    <t>Inercinių-rankovinių filtrų įrenginių gamyba (be montavimo)</t>
  </si>
  <si>
    <t>AB "Fasa"</t>
  </si>
  <si>
    <t>ciklono pastatymas ir paleidimas</t>
  </si>
  <si>
    <t>AB "Klaipėdos keliai" Asfaltbetonio gamykla</t>
  </si>
  <si>
    <t>šlapio valymo įrenginys</t>
  </si>
  <si>
    <t>AB "Lietuvos geležinkeliai" Vilniaus civilinių statinių ruožas</t>
  </si>
  <si>
    <t>Vilniaus inż.stat.ruożas.Katilinės likvidavimas</t>
  </si>
  <si>
    <t>katilas likviduotas,pašildymas elektros plytelėmis</t>
  </si>
  <si>
    <t>AB "LINAS"</t>
  </si>
  <si>
    <t>Atlikti vent. sis. derinimo darbai; filtrų efekt. nustatimas</t>
  </si>
  <si>
    <t>AB "Miškas"</t>
  </si>
  <si>
    <t>AB "Panevėžio keliai"</t>
  </si>
  <si>
    <t>Rankovinio filtro pastatymas</t>
  </si>
  <si>
    <t>sistemų PT-6c,PT-9c ciklonams tipo 07kdm atlikti hermetizaci</t>
  </si>
  <si>
    <t>AB "Panevėžio mediena"</t>
  </si>
  <si>
    <t>Lentpjūvės ciklono hermetizacija ir kapitolinis remontas</t>
  </si>
  <si>
    <t>AB "Rietavo baldai"</t>
  </si>
  <si>
    <t>sumontuoti pelenų-suodžių gaudytojus</t>
  </si>
  <si>
    <t>AB "Simega"</t>
  </si>
  <si>
    <t>ciklonų baterija</t>
  </si>
  <si>
    <t>AB "Ukmergės baldai"</t>
  </si>
  <si>
    <t>AB "Ukmergės linai"</t>
  </si>
  <si>
    <t>sandėlių durų sumontavimas, 2 ciklonų įrengimas</t>
  </si>
  <si>
    <t>AB "Ukmergės statyba"</t>
  </si>
  <si>
    <t>pajungti cikloną cemento dulkių gaudymui</t>
  </si>
  <si>
    <t>AB "Vilniaus vingis"</t>
  </si>
  <si>
    <t>šarmų rezerv.ventil.sistemoje įr.filtras</t>
  </si>
  <si>
    <t>chrom.vonios ventil.sistemoje.įrengtas filtras</t>
  </si>
  <si>
    <t>įrengtas EPS dujų valomasis įrenginys</t>
  </si>
  <si>
    <t>koordin.šlifav. staklių vent.sistem.įr.ciklonas su atbul.kon</t>
  </si>
  <si>
    <t>AB "VINVA"</t>
  </si>
  <si>
    <t>Oro šlapio valymo įrengimai</t>
  </si>
  <si>
    <t>AB gamykla "Kaitra"</t>
  </si>
  <si>
    <t>gamyklos katilinės katilų dkvr-10 pervedimas iš mazuto į gam</t>
  </si>
  <si>
    <t>plieninių vonių apdeginimo baro mufelinėse krosnyse vent.sis</t>
  </si>
  <si>
    <t>plieninių vonių emaliavimo baro emalės šlikerio padengimo ka</t>
  </si>
  <si>
    <t>Kauno valstybinis medžio apdirbimo kombinatas</t>
  </si>
  <si>
    <t>gaminių vienkartinis dažymas naudojant specialų dažų mišinį</t>
  </si>
  <si>
    <t>galandinimo dulkių surinkimo agregatas zil 900</t>
  </si>
  <si>
    <t>Laukėsos valstybinė durpių įmonė</t>
  </si>
  <si>
    <t>brezento użuolaidų įrengimas</t>
  </si>
  <si>
    <t>2A5c</t>
  </si>
  <si>
    <t xml:space="preserve">Mineralinių produktų sandėliavimas, apdorojimas, transportavimas (angl. </t>
  </si>
  <si>
    <t>Mažeikių valstybinė baldų įmonė</t>
  </si>
  <si>
    <t>Ciklono remontas</t>
  </si>
  <si>
    <t>Panevėžio valstybinė kelių tiesimo įmonė</t>
  </si>
  <si>
    <t>UAB "Šilutės automobilių keliai"</t>
  </si>
  <si>
    <t>šlapio dulkių gaudymo įrengimo pastatymas</t>
  </si>
  <si>
    <t>Ciklono kap. remontas</t>
  </si>
  <si>
    <t>UAB "Ukmergės butų ūkis"</t>
  </si>
  <si>
    <t>dujofikuoti kieto kuro katilinę</t>
  </si>
  <si>
    <t>5D1</t>
  </si>
  <si>
    <t>Namų ūkių nuotekų tvarkymas (angl. Domestic wastewater handling)</t>
  </si>
  <si>
    <t>UAB "Zarasų automobilių keliai"</t>
  </si>
  <si>
    <t>CIKLONŲ REMONTAS</t>
  </si>
  <si>
    <t>VALYMO ĮRENGINIO REMONTAS</t>
  </si>
  <si>
    <t>Valstybinė akcinė įmonė "Klaipėdos namų statyba"</t>
  </si>
  <si>
    <t>ciklono pakeitimas</t>
  </si>
  <si>
    <t>Valstybinė įmonė "Praktika" cechas Nr. 2</t>
  </si>
  <si>
    <t>hidrofiltras</t>
  </si>
  <si>
    <t>Valstybinis medžio apdirbimo kombinatas</t>
  </si>
  <si>
    <t>alsuoklių įstatymas</t>
  </si>
  <si>
    <t>VĮ "Klaipėdos regiono keliai"</t>
  </si>
  <si>
    <t>Pjuvenų nutraukimo ortakių rekonstrukcija</t>
  </si>
  <si>
    <t>VĮ "šiaulių regiono keliai"</t>
  </si>
  <si>
    <t>VĮ "Tauragės regiono keliai"</t>
  </si>
  <si>
    <t>pakeisti dulkių gaudymo įrenginiai,degimo įrenginys į austri</t>
  </si>
  <si>
    <t>įrengtas naujas medżiagų džiovinimo būgnas,pakeistas dulkių</t>
  </si>
  <si>
    <t>Vievio statybos kombinatas</t>
  </si>
  <si>
    <t>oro valymo sistema nusiurbiant užterštą cementu orą nuo maiš</t>
  </si>
  <si>
    <t>pakeisti susidėvėjusius ciklonus</t>
  </si>
  <si>
    <t>Vilniaus namų konstrukcijų gamybos valstybinė firma "Vingė"</t>
  </si>
  <si>
    <t>aspiracinės sist.kap.remontas,pasiekti val.laipsnį iki 60 pr</t>
  </si>
  <si>
    <t>pasiekti valymo laipsnį iki 83</t>
  </si>
  <si>
    <t>AB "ALKESTA" Marijampolės filialas</t>
  </si>
  <si>
    <t>maišyklės dujofikavimas</t>
  </si>
  <si>
    <t>plokščių filtrų su automatiniu valymu montavimas</t>
  </si>
  <si>
    <t>AB "VIENYBĖ"</t>
  </si>
  <si>
    <t>Plaušinis filtras</t>
  </si>
  <si>
    <t>AB "VILNIAUS VINGIS"</t>
  </si>
  <si>
    <t>Chlado 113 pakaitalo su żemesniu ODP įdiegimas</t>
  </si>
  <si>
    <t>Biržų akcinė bendrovė "Siūlas"</t>
  </si>
  <si>
    <t>Plausiniu kiseniniu filtru pastatymas</t>
  </si>
  <si>
    <t>6A</t>
  </si>
  <si>
    <t xml:space="preserve">Kita (angl. Other (included in national total for entire territory) </t>
  </si>
  <si>
    <t>UAB "Akadas"</t>
  </si>
  <si>
    <t>Katilo pakuros rekonstrukcija</t>
  </si>
  <si>
    <t>UAB "Alkesta"</t>
  </si>
  <si>
    <t>Skiedru gamyba</t>
  </si>
  <si>
    <t>Bitumo pasildymas</t>
  </si>
  <si>
    <t>UAB "Ignalinos statyba"</t>
  </si>
  <si>
    <t>Rankovinio filtro remontas</t>
  </si>
  <si>
    <t>UAB "Klaipėdos mediena"</t>
  </si>
  <si>
    <t>Rankoviniai filtrai</t>
  </si>
  <si>
    <t>Isvalyta ir suremontuota</t>
  </si>
  <si>
    <t>VĮ "Rokiškio automobilių keliai"</t>
  </si>
  <si>
    <t>Sauso valymo irenginys "Disa"</t>
  </si>
  <si>
    <t>AB "Amilina"</t>
  </si>
  <si>
    <t>Ciklofanu irengimas dziovyklos DSP-50 sachtu aspiracijai 2 v</t>
  </si>
  <si>
    <t>Ciklonu irengimas dziovyklos DSP-40 sachtu aspiracijai 2 vnt</t>
  </si>
  <si>
    <t>Dziovyklos DSP-40 pervedimas i dujini kura</t>
  </si>
  <si>
    <t>Pakopinių elek. transformatorių g-bos techn. be ozoną ardanč</t>
  </si>
  <si>
    <t>AN "LIETKABELIS"</t>
  </si>
  <si>
    <t>Nauju emaliavimo stakliu irengimas</t>
  </si>
  <si>
    <t>Katilo pakūros automatikos įvedimas</t>
  </si>
  <si>
    <t>UAB "CIE LT FORGE"</t>
  </si>
  <si>
    <t>ciklonas cn15</t>
  </si>
  <si>
    <t>VĮ "Šakių automobilių keliai"</t>
  </si>
  <si>
    <t>Objekto dujofikavimas</t>
  </si>
  <si>
    <t>AB "Kauno grūdai" KPC gamyba</t>
  </si>
  <si>
    <t>filtro RCIE sumontavimas</t>
  </si>
  <si>
    <t>filtras RCI irengimas</t>
  </si>
  <si>
    <t>rankovinio filtro irengimas</t>
  </si>
  <si>
    <t>AB "Kauno tiltai" Palemono asfaltbetonio bazė</t>
  </si>
  <si>
    <t>dulkių gaudytuvas-plokščias filtras</t>
  </si>
  <si>
    <t>AB "Klaipėdos baldai"</t>
  </si>
  <si>
    <t>Rankoviniai oro valymo filtrai</t>
  </si>
  <si>
    <t>AB "Klaipėdos mediena"</t>
  </si>
  <si>
    <t>Staliu bare - rankovinis filtras su briketavimu</t>
  </si>
  <si>
    <t>AB "Šilutės baldai"</t>
  </si>
  <si>
    <t>Katilo KVGM-20 pakeitimas DEV-16/14 su medzio drozliu pakura</t>
  </si>
  <si>
    <t>AB "Vilniaus baldai"</t>
  </si>
  <si>
    <t>įrengiama rankovinių filtrų sistema</t>
  </si>
  <si>
    <t>Lietuvos ir Kanados UAB "Pajūrio mediena"</t>
  </si>
  <si>
    <t>Kietu daleliu nusodintuvas</t>
  </si>
  <si>
    <t>UAB "BALDENIS"</t>
  </si>
  <si>
    <t>Nauja lakavimo spinta su filtrais</t>
  </si>
  <si>
    <t>UAB "Didžiasalio komunalinės paslaugos"</t>
  </si>
  <si>
    <t>Ekologinio katilo pastatymas</t>
  </si>
  <si>
    <t>UAB "Kriautė"</t>
  </si>
  <si>
    <t>Ciklono irengimas</t>
  </si>
  <si>
    <t>UAB "NILMA"</t>
  </si>
  <si>
    <t>katilo sutersalu valymo irengimais statyba ir ivedimas ekspl</t>
  </si>
  <si>
    <t>UAB "Rietavo komunalinis ūkis"</t>
  </si>
  <si>
    <t>Perėjimas kūrenti su medienos atliekomis</t>
  </si>
  <si>
    <t>UAB "Vakarų automagistralė"</t>
  </si>
  <si>
    <t>Dyzelinio kuro pakeitimas dujiniu</t>
  </si>
  <si>
    <t>AB "Anykščių kvarcas"</t>
  </si>
  <si>
    <t>Katilines dujofikavimas</t>
  </si>
  <si>
    <t>2A5a</t>
  </si>
  <si>
    <t xml:space="preserve">Karjerai ir kasyba, išskyrus anglies (angl. Quarrying and mining of minerals </t>
  </si>
  <si>
    <t>AB "Karigė"</t>
  </si>
  <si>
    <t>rankovinio filtro montavimas</t>
  </si>
  <si>
    <t>AB "Kauno baldai"</t>
  </si>
  <si>
    <t>katilo 1.2MW galingumo ivedimas eksplotacijon siltojo period</t>
  </si>
  <si>
    <t>Aeracinės sistemos pertvarkymas drožlės sandėlyje</t>
  </si>
  <si>
    <t>AB "Minija"</t>
  </si>
  <si>
    <t>Oro valymo filtras</t>
  </si>
  <si>
    <t>Klijų tepimo velenų rekonstrukcija ir dozavimo įrenginių sum</t>
  </si>
  <si>
    <t>AB "VILMAKAS"</t>
  </si>
  <si>
    <t>Dumu valymo sistemos irengimas</t>
  </si>
  <si>
    <t>Rankovinis filtras</t>
  </si>
  <si>
    <t>AB "Žemaitijos linai"</t>
  </si>
  <si>
    <t>Rankovinio oro filtro įrengimas</t>
  </si>
  <si>
    <t>Dūmų valymo ir kondensavimo ekonomaizeris</t>
  </si>
  <si>
    <t>Dozatoriu remontas</t>
  </si>
  <si>
    <t>UAB "Multimeda"</t>
  </si>
  <si>
    <t>Filtrų sistema Disa</t>
  </si>
  <si>
    <t>UAB "Nemuno" gamybos centras</t>
  </si>
  <si>
    <t>karstai valcuotos vielos pavirsiaus paruosimas</t>
  </si>
  <si>
    <t>oksidu pasalinimas nuo karstai valcuotos vielos pavirsiaus</t>
  </si>
  <si>
    <t>UAB "ORTITAS"</t>
  </si>
  <si>
    <t>Drozliu surinkimo irenginys</t>
  </si>
  <si>
    <t>UAB "RUDEKSAS"</t>
  </si>
  <si>
    <t>Ciklono įrengimas</t>
  </si>
  <si>
    <t>UAB "Volunta Parket" Šiaulių filialas</t>
  </si>
  <si>
    <t>Naujo vald. pulto sumontavimas katilinóje</t>
  </si>
  <si>
    <t>Sumontuoti cikloną kietųjų dalelių surinkimui</t>
  </si>
  <si>
    <t>Sumontuoti naują valdymo pultą katilinóje</t>
  </si>
  <si>
    <t>UAB koncernas "ALGA"</t>
  </si>
  <si>
    <t>Kišeninio filtro įrengimas</t>
  </si>
  <si>
    <t>krosnių dujofikavimas-dviejų pakopų dujinių degiklių įrengimus</t>
  </si>
  <si>
    <t>garo katilo paketimas vandens slidymo katilu</t>
  </si>
  <si>
    <t>3 katilus prijungti prie taršos šaltinio valymo įrenginio</t>
  </si>
  <si>
    <t>AB "Panevėžio keliai" Pakruojo asfaltbetonio bazė"</t>
  </si>
  <si>
    <t>Asfalbetonio maišyklės G-1A pakeitimas "Teltomat" maišykle</t>
  </si>
  <si>
    <t>AB "Panevėžio keliai" Panevėžio gamybinė bazė</t>
  </si>
  <si>
    <t>Tekstilinio filtro irengimasa/b maisytuvo Nr 1 talpykloje</t>
  </si>
  <si>
    <t>naujos UV linijos įrengimas</t>
  </si>
  <si>
    <t>Mazutu kurenamo katilo pakeitimas su medienos drozliu pakura</t>
  </si>
  <si>
    <t>AB "VENTA"</t>
  </si>
  <si>
    <t>Katilinės rekonstrukcija</t>
  </si>
  <si>
    <t>Pneumotransporto sistemos rekonstrukcija</t>
  </si>
  <si>
    <t>AB "Vernitas"</t>
  </si>
  <si>
    <t>pneumatinio transporterio sistemos idiegimas su medienos dul</t>
  </si>
  <si>
    <t>UAB "Baldenis"</t>
  </si>
  <si>
    <t>Rankovinio filtro patatymas</t>
  </si>
  <si>
    <t>UAB "DAILINTA"</t>
  </si>
  <si>
    <t>dulkiu oksrakcijos sistema</t>
  </si>
  <si>
    <t>pirminis ir antrinis filtrai</t>
  </si>
  <si>
    <t>UAB "FEGDA"</t>
  </si>
  <si>
    <t>rankoviniu oro filtru pakeitimas</t>
  </si>
  <si>
    <t>UAB "Kėdainių automobilių keliai"</t>
  </si>
  <si>
    <t>Dujofikavimas</t>
  </si>
  <si>
    <t>UAB "KRISTENSEN &amp; KRISTENSEN"</t>
  </si>
  <si>
    <t>katilinės džiovyklų rekonstrukcija</t>
  </si>
  <si>
    <t>kietų dalelių valymo įr.rekonstrukcija</t>
  </si>
  <si>
    <t>UAB "Mažeikių automobilių keliai"</t>
  </si>
  <si>
    <t>Dżiovinimo būgno modernizavimas</t>
  </si>
  <si>
    <t>UAB "Žemaitijos keliai" Vigantiškių A/D bazė</t>
  </si>
  <si>
    <t>Degiklio ir valymo įrangos modernizavimas</t>
  </si>
  <si>
    <t>Valymo įrenginių montażas</t>
  </si>
  <si>
    <t>AB "AMILINA"</t>
  </si>
  <si>
    <t>Senojo elevatoriaus aspiracijos sistemos rekonstrukcija</t>
  </si>
  <si>
    <t>Naujojo elevatoriaus savitakiu vamzdynu pakeitimas naujais</t>
  </si>
  <si>
    <t>AB "DILIKAS"</t>
  </si>
  <si>
    <t>ciklonų demonatavimasir filtravimo stoties pajungimas</t>
  </si>
  <si>
    <t>ciklonų baterijos demonatv.filtravimo stoties pajungimas</t>
  </si>
  <si>
    <t>lentpiuvės pneumotransporto sistema</t>
  </si>
  <si>
    <t>Dilkių nutraukimo sistema su filtrais</t>
  </si>
  <si>
    <t>pjuvenų pneumat. transport. Sist. įdiegimas</t>
  </si>
  <si>
    <t>Ciklonas</t>
  </si>
  <si>
    <t>DOZATORIų REMONTAS</t>
  </si>
  <si>
    <t>UAB "IKEA INDUSSTRY LIETUVA"</t>
  </si>
  <si>
    <t>Oro valymo sistemos rekonstrukcija</t>
  </si>
  <si>
    <t>Naftos bazės rekonstrukcija</t>
  </si>
  <si>
    <t>UAB "Kalvarijos komunalininkas"</t>
  </si>
  <si>
    <t>Mokyklos centrin4s katilin4s rekonstrukcija</t>
  </si>
  <si>
    <t>Apšildymas gamtinėmis dujomis</t>
  </si>
  <si>
    <t>UAB "KELDA"</t>
  </si>
  <si>
    <t>Stacionarūs dulkių rinkimo-filtravimo įreng.</t>
  </si>
  <si>
    <t>UAB "LIETPAK"</t>
  </si>
  <si>
    <t>etilenglikolio nenaudojimas</t>
  </si>
  <si>
    <t>VĮ "Žemaitijos linaI"</t>
  </si>
  <si>
    <t>Rankovinis oro filtras</t>
  </si>
  <si>
    <t>Virgilijaus Žigaičio įmonė</t>
  </si>
  <si>
    <t>Malūno atliekł surinkimas ir linijos rekonstrukcija</t>
  </si>
  <si>
    <t>AB "Kauno tiltai" Pagrybės asfaltbetonio bazė</t>
  </si>
  <si>
    <t>Plokščias filtras</t>
  </si>
  <si>
    <t>šlapių drožlių transporterio instaliavimas</t>
  </si>
  <si>
    <t>medžio apdirbimo staklių dulkių atsiurbimas</t>
  </si>
  <si>
    <t>daugiapiuklių skersavimo staklių dulkių atsiurbimas</t>
  </si>
  <si>
    <t>LOJ skiedżiamų dažų pakeitimas vandeninias dażais</t>
  </si>
  <si>
    <t>Medžio dirbinių gamybinė-komercinė TŪB "Eliuda"</t>
  </si>
  <si>
    <t>Dažų LOJ pagrindu pakeitimas vandeninias dažais</t>
  </si>
  <si>
    <t>UAB "Apvalūs medžio gaminiai"</t>
  </si>
  <si>
    <t>nauja dulkių ištraukimo sistema</t>
  </si>
  <si>
    <t>UAB "BAGETA"</t>
  </si>
  <si>
    <t>Pjūvenų surinkimo sistema</t>
  </si>
  <si>
    <t>dulkių valymo sistema</t>
  </si>
  <si>
    <t>UAB "PAINA IR KO"</t>
  </si>
  <si>
    <t>kietųjų dalelių gaudyduvo įrengimas</t>
  </si>
  <si>
    <t>UAB "Sodo namas"</t>
  </si>
  <si>
    <t>pjuvenų transportavimo sistemos pakeitimas</t>
  </si>
  <si>
    <t>Kapitalinis lentpjūvės ventiliacinių sistemų remontas</t>
  </si>
  <si>
    <t>AB "Akmenės cementas"</t>
  </si>
  <si>
    <t>Rankovių keitimas</t>
  </si>
  <si>
    <t>Kapitalinis filtrų remontas</t>
  </si>
  <si>
    <t>Prifilaktinis filtrų remontas</t>
  </si>
  <si>
    <t>Filtro remontas</t>
  </si>
  <si>
    <t>Filtro pakeitimas</t>
  </si>
  <si>
    <t>Filtro keitimas</t>
  </si>
  <si>
    <t>Džiovyklų ir pakurų rekonstrukcija</t>
  </si>
  <si>
    <t>oro valymo filtras "TELTOMAT"</t>
  </si>
  <si>
    <t>AB "Venta"</t>
  </si>
  <si>
    <t>Tirpikliais skiedžiamų dažų pakeitimas vandeniais dažais</t>
  </si>
  <si>
    <t>UAB "AUKMERGĖS BALDAI"</t>
  </si>
  <si>
    <t>lakų pakeitimas vandeniniais</t>
  </si>
  <si>
    <t>UAB "Natūralus medis"</t>
  </si>
  <si>
    <t>Ciklono ir nutrukimo sistemos renovavimas</t>
  </si>
  <si>
    <t>UAB "VILVĖ"</t>
  </si>
  <si>
    <t>ciklono įrengimas</t>
  </si>
  <si>
    <t>Sumontuoti oro filtrai lameles gamybos patalpoje</t>
  </si>
  <si>
    <t>pastatyta nauja smėlio sodrinimo linija sumažina dujų sąnaud</t>
  </si>
  <si>
    <t>AB "Jūrės medis"</t>
  </si>
  <si>
    <t>Rankovinio filtro sumontavimas</t>
  </si>
  <si>
    <t>UAB "Baldai jums"</t>
  </si>
  <si>
    <t>Medienos atliekų filtravimo sistemos modernizavimas</t>
  </si>
  <si>
    <t>UAB "Baldistra"</t>
  </si>
  <si>
    <t>Dažymo kameros Venjakob įrengimas</t>
  </si>
  <si>
    <t>Dżiovinimo kameros CEFLA įrengimas</t>
  </si>
  <si>
    <t>įrengta laistymo sistema</t>
  </si>
  <si>
    <t>pakeistas degimo produktų ir dulkių nusiurbimo kanalas</t>
  </si>
  <si>
    <t>teritorijos valymas vakuminiu a/m</t>
  </si>
  <si>
    <t>UAB "Graanul invest"</t>
  </si>
  <si>
    <t>Ciklono(aspiracinės sistemos iš skiedrų smulkintuvo perkėlima</t>
  </si>
  <si>
    <t>Ciklono C-6 perkėlimas nuo skiedrų trupintuvo įrengimas prie p</t>
  </si>
  <si>
    <t>Ciklono 115 įrengimas kd(C) surinkimui trans. pjuvenas į sandėlį</t>
  </si>
  <si>
    <t>Ciklono 115 įrengimas transp. Sausas pjuvenas į sandėlį</t>
  </si>
  <si>
    <t>ciklono ir nutraukimo sistemos renovavimas</t>
  </si>
  <si>
    <t>UAB "Universalūs medžio produktai"</t>
  </si>
  <si>
    <t>filtras</t>
  </si>
  <si>
    <t>UAB "Videlena"</t>
  </si>
  <si>
    <t>Medienos apdirbimo cecho aspiracinių sistemų rekonstrukcija</t>
  </si>
  <si>
    <t>ciklono remontas</t>
  </si>
  <si>
    <t>Dażymo lnija dażais vandens pagrindu</t>
  </si>
  <si>
    <t>Detalių briaunų purškimo linija vandens pagrindu</t>
  </si>
  <si>
    <t>UAB "Alseka"</t>
  </si>
  <si>
    <t>Durų apdailos modernizavimas</t>
  </si>
  <si>
    <t>Durų apdailos technologijos modernizavimas</t>
  </si>
  <si>
    <t>Teritorijos laistymas bei valymas vakumine a/m</t>
  </si>
  <si>
    <t>UAB "Kelių remonto grupė"</t>
  </si>
  <si>
    <t>Asfalt.agreg.Concept filtruojancios medziagos keitimas</t>
  </si>
  <si>
    <t>Asfaltbetonio agregato Concept duju degimo reguliavimo irang</t>
  </si>
  <si>
    <t>Statybinio lauzo drekinimo sitemos įrengimas</t>
  </si>
  <si>
    <t>asfaltbetonio maišyklės modernizavimas</t>
  </si>
  <si>
    <t>Kietų dalelių koncentracijos mtuoklis</t>
  </si>
  <si>
    <t>AB "EUROVIA  Lietuva" Riešės a/b gamykla</t>
  </si>
  <si>
    <t>naujos maišyklės A/B įrengimas</t>
  </si>
  <si>
    <t>trichloretileno analizatoriaus įdiegimas</t>
  </si>
  <si>
    <t>UAB "KURANA"</t>
  </si>
  <si>
    <t>nemalonius kvapus naikinanti sistema</t>
  </si>
  <si>
    <t>5B2</t>
  </si>
  <si>
    <t xml:space="preserve">Biologinis atliekų apdorojimas –  biodujų gamyba (angl. Biological treatment of </t>
  </si>
  <si>
    <t>UAB "Vilvė"</t>
  </si>
  <si>
    <t>AB "Kauno grūdai" Alytaus sandėliai</t>
  </si>
  <si>
    <t>aspiracinós sistemos modernizavimas</t>
  </si>
  <si>
    <t>AB "SIMEGA"</t>
  </si>
  <si>
    <t>Kondensacinio ekonomaizerio įrengimas iki 10MWh galios smulk</t>
  </si>
  <si>
    <t>dujų degimo proceso automatikos rekonstrukcija</t>
  </si>
  <si>
    <t>filtruojančių kasečių pakeitimas</t>
  </si>
  <si>
    <t>Sauso gamybos būdo technologinė linija</t>
  </si>
  <si>
    <t>Filtrų remontas</t>
  </si>
  <si>
    <t>Taršos mažinimas</t>
  </si>
  <si>
    <t>remontas,valymas,saN/Arinimas</t>
  </si>
  <si>
    <t>N/A</t>
  </si>
  <si>
    <t>Iš viso:</t>
  </si>
  <si>
    <t>20’ DRY BOX</t>
  </si>
  <si>
    <t>20’ HIGH CUBE</t>
  </si>
  <si>
    <t>20’ REEFER</t>
  </si>
  <si>
    <t>20’ OPEN TOP</t>
  </si>
  <si>
    <t>20’ FLAT RACK</t>
  </si>
  <si>
    <t>-</t>
  </si>
  <si>
    <t>40’ DRY BOX</t>
  </si>
  <si>
    <t>40’ HIGH CUBE</t>
  </si>
  <si>
    <t>40’ REEFER</t>
  </si>
  <si>
    <t>40’ REEFER HIGH</t>
  </si>
  <si>
    <t>40’ OPEN TOP</t>
  </si>
  <si>
    <t>45’ HIGH CUBE</t>
  </si>
  <si>
    <t>m, m3</t>
  </si>
  <si>
    <t>UAB "Paroc"</t>
  </si>
  <si>
    <t>1000 x 6500</t>
  </si>
  <si>
    <t>1000 x 4000</t>
  </si>
  <si>
    <t>1000 x 3500</t>
  </si>
  <si>
    <t>1000 x 2500</t>
  </si>
  <si>
    <t>Mm</t>
  </si>
  <si>
    <t>%</t>
  </si>
  <si>
    <t>VM10–A</t>
  </si>
  <si>
    <t>VM11–A</t>
  </si>
  <si>
    <t>VM14–A</t>
  </si>
  <si>
    <t>VM16–A</t>
  </si>
  <si>
    <t>VM17–A</t>
  </si>
  <si>
    <t>VM19–A</t>
  </si>
  <si>
    <t>VM24–A</t>
  </si>
  <si>
    <t>VM34–A</t>
  </si>
  <si>
    <t>VM35–A</t>
  </si>
  <si>
    <t>VM36–A</t>
  </si>
  <si>
    <t>Low to medium</t>
  </si>
  <si>
    <t>Medium to high</t>
  </si>
  <si>
    <t>t/m3</t>
  </si>
  <si>
    <t>AB "Dolomitas"</t>
  </si>
  <si>
    <t>AB "Klovainių skalda"</t>
  </si>
  <si>
    <t>UAB "Skaistgirio skalda"</t>
  </si>
  <si>
    <t>UAB "Skalduva"</t>
  </si>
  <si>
    <t>UAB „Dirbtinis pluoštas“</t>
  </si>
  <si>
    <t>TM3-1000/10</t>
  </si>
  <si>
    <t>1000 KVA</t>
  </si>
  <si>
    <t>0,009</t>
  </si>
  <si>
    <t>04.02.19</t>
  </si>
  <si>
    <t>Šakos pavadinimas</t>
  </si>
  <si>
    <t>II tarpinė ataskaita (2018 m.)</t>
  </si>
  <si>
    <t>III tarpinė ataskaita (2019 m.)</t>
  </si>
  <si>
    <t>Nauji šaltiniai:</t>
  </si>
  <si>
    <t>1.B.1.a</t>
  </si>
  <si>
    <t>Išlakos iš kietojo kuro: anglies gavyba ir apdorojimas (angl. Fugitive emission from solid fuels: Coal mining and handling)</t>
  </si>
  <si>
    <t>2.A.5.a</t>
  </si>
  <si>
    <t>Karjerai ir kasyba, išskyrus anglies (angl. Quarrying and mining of minerals other than coal)</t>
  </si>
  <si>
    <t>AB „Dolomitas“ (Petrašiūnų II ir Petrašiūnų III dolomito)</t>
  </si>
  <si>
    <t>AB „Klovainių skalda“ (Klovainių dolomito)</t>
  </si>
  <si>
    <t>UAB „Skaistgirio skalda“ (Petrašiūnų III)</t>
  </si>
  <si>
    <t>UAB „Skalduva“ (Krivaičių telkinys)</t>
  </si>
  <si>
    <t>AB „Kalcitas“ (Karpėnų klinčių karjeras)</t>
  </si>
  <si>
    <t>UAB „ADI keramika“ (Kuršėnų molio telkinys)</t>
  </si>
  <si>
    <t>UAB „Gasta“ (Gariūnų smėlio-žvyro)</t>
  </si>
  <si>
    <t>UAB „Litgravel“ (Alekniškių žvyro ir smėlio)</t>
  </si>
  <si>
    <t>UAB „Turto plėtra“ (Salinių II smėlio, Dervinių II žvyro, Imbrado durpių)</t>
  </si>
  <si>
    <t>UAB „Statva“ (Vieteikių žvyro ir smėlio)</t>
  </si>
  <si>
    <t>UAB „Utenos gelžbetonis“ (Kiauliupio III žvyro ir smėlio)</t>
  </si>
  <si>
    <t>UAB „Šilinė“ (Kiauliupio žvyro ir smėlio)</t>
  </si>
  <si>
    <t>UAB „Keldeva“ (Prūdupio smėlio ir žvyro)</t>
  </si>
  <si>
    <t>UAB „Orgstatyba“ (Kantvainių smėlio ir žvyro)</t>
  </si>
  <si>
    <t>UAB „Rizgonys“ (Kvesų ir Rizgonių smėlio-žvyro)</t>
  </si>
  <si>
    <t>UAB „Simuva“ (Pozingių II ir Gelžinių II žvyro-smėlio)</t>
  </si>
  <si>
    <t>UAB „Vakarų verslo projektai“ (Birbinčių žvyro ir smėlio)</t>
  </si>
  <si>
    <t>UAB „Šnaukštų karjeras“ (Šnaukštų 2 žvyro ir smėlio)</t>
  </si>
  <si>
    <t>UAB „EPT transportas“ (Rasių I telkinys)</t>
  </si>
  <si>
    <t>UAB „Jurmelsta“ (Kalnėnų III žvyro)</t>
  </si>
  <si>
    <t>UAB „Švenčionėlių keramika“ (Didžiasalio žvyro)</t>
  </si>
  <si>
    <t>UAB „Melingos keliai“ (Nadūnų žvyro)</t>
  </si>
  <si>
    <t>UAB „Prima Parte“ (Kvyklių žvyro)</t>
  </si>
  <si>
    <t>UAB „Kurklių karjeras“ (Kurkliuose žvyro)</t>
  </si>
  <si>
    <t>UAB „Nereta“ (Juodymo durpių)</t>
  </si>
  <si>
    <t>Kazys Kaškevičius (žvyro Antanuvkos vs.)</t>
  </si>
  <si>
    <t>AB „Rėkyva“ (Rėkyvos ir Degesynės durpynai)</t>
  </si>
  <si>
    <t>UAB „Klasmann-Deilmann“</t>
  </si>
  <si>
    <t>UAB „Klasmann-Deilmann Šilutė“ (Aukštumalos durpių)</t>
  </si>
  <si>
    <t>UAB „Klasmann-Deilmann Gedrimai“ (Gedrimų durpių)</t>
  </si>
  <si>
    <t>Arūno Adrijausko firma (Butkų durpių)</t>
  </si>
  <si>
    <t>Aloyzas Blaževičius (Ežerėlio durpių)</t>
  </si>
  <si>
    <t>UAB „Gavyba“ (Bajorų durpių)</t>
  </si>
  <si>
    <t>UAB „Ferta“ (Naujienų durpių)</t>
  </si>
  <si>
    <t>UAB „Legra“ (Zalūbiškio durpių)</t>
  </si>
  <si>
    <t>UAB „Poraistė“ (Paraisčių ir Degutinės durpių)</t>
  </si>
  <si>
    <t>UAB „Zarasų ST“ (Adomavos žvyro)</t>
  </si>
  <si>
    <t>UAB „Kupiškio plytų gamykla“ (Juodbalių smėlio)</t>
  </si>
  <si>
    <t>IĮ Viganto Stipinio (Vidugirio smėlio)</t>
  </si>
  <si>
    <t>UAB „Hidrosta“</t>
  </si>
  <si>
    <t>UAB „Kamesta“</t>
  </si>
  <si>
    <t>UAB „Arunta ir Ko“</t>
  </si>
  <si>
    <t>UAB „Kauno keliai“</t>
  </si>
  <si>
    <t>UAB „Kauno tiltai“</t>
  </si>
  <si>
    <t>UAB „Edrija“</t>
  </si>
  <si>
    <t>UAB „Alkesta“</t>
  </si>
  <si>
    <t>2.A.5.b</t>
  </si>
  <si>
    <t>2.A.5.c</t>
  </si>
  <si>
    <t>Mineralinių produktų sandėliavimas, apdorojimas, transportavimas (angl. Storage, handling and transport of mineral products)</t>
  </si>
  <si>
    <t>2.C.7.d</t>
  </si>
  <si>
    <t>Metalo produktų sandėliavimas, apdorojimas, transportavimas (angl. Storage, handling and transport of metal products)</t>
  </si>
  <si>
    <t>2.K</t>
  </si>
  <si>
    <t>POT ir sunkiųjų metalų vartojimas (elektros ir moksliniai įrenginiai) (angl. Consumption of POPs and heavy metals (e. g. electrical and scientific equipment))</t>
  </si>
  <si>
    <t>5.B.1</t>
  </si>
  <si>
    <t>Biologinis atliekų apdorojimas – kompostavimas (angl. Biological treatment of waste - Composting)</t>
  </si>
  <si>
    <t>biuras@dolomitas.lt</t>
  </si>
  <si>
    <t>info@klovainiuskalda.lt</t>
  </si>
  <si>
    <t>gamyba@skaistgirioskalda.lt</t>
  </si>
  <si>
    <t>info@skalduva.com</t>
  </si>
  <si>
    <t>info@kalcitas.lt</t>
  </si>
  <si>
    <t>finansai@gasta.lt</t>
  </si>
  <si>
    <t>litgravel@gmail.com</t>
  </si>
  <si>
    <t>Likviduota</t>
  </si>
  <si>
    <t>uabsiline@gmail.com</t>
  </si>
  <si>
    <t>INFO@RIZGONYS.LT</t>
  </si>
  <si>
    <t>info@simuva.lt</t>
  </si>
  <si>
    <t>info@vakaru.lt</t>
  </si>
  <si>
    <t>ept.transportas@gmail.com</t>
  </si>
  <si>
    <t>info@melingoskeliai.lt</t>
  </si>
  <si>
    <t>info@karjeras.lt</t>
  </si>
  <si>
    <t>INFO@REKYVA.EU</t>
  </si>
  <si>
    <t>andrijauskofirma@gmail.com</t>
  </si>
  <si>
    <t>giedrius@metasta.lt</t>
  </si>
  <si>
    <t>UAB "Mestasta"</t>
  </si>
  <si>
    <t>paraistis@gmail.com</t>
  </si>
  <si>
    <t>info@hidrosta.lt</t>
  </si>
  <si>
    <t>info@kamesta.lt</t>
  </si>
  <si>
    <t>info@alkesta.lt</t>
  </si>
  <si>
    <t>arunta@inbox.com</t>
  </si>
  <si>
    <t>martynas.jancius@kaunokeliai.lt</t>
  </si>
  <si>
    <t>info@utenosgelzbetonis.lt</t>
  </si>
  <si>
    <t>Sapropelio gavybos apimtys</t>
  </si>
  <si>
    <t>Timestamp</t>
  </si>
  <si>
    <t>2000 m.</t>
  </si>
  <si>
    <t>2001 m.</t>
  </si>
  <si>
    <t>2002 m.</t>
  </si>
  <si>
    <t>2003 m.</t>
  </si>
  <si>
    <t>2004 m.</t>
  </si>
  <si>
    <t>2005 m.</t>
  </si>
  <si>
    <t>2006 m.</t>
  </si>
  <si>
    <t>2007 m.</t>
  </si>
  <si>
    <t>2008 m.</t>
  </si>
  <si>
    <t>2009 m.</t>
  </si>
  <si>
    <t>2010 m.</t>
  </si>
  <si>
    <t>2011 m.</t>
  </si>
  <si>
    <t>2012 m.</t>
  </si>
  <si>
    <t>2013 m.</t>
  </si>
  <si>
    <t>2014 m.</t>
  </si>
  <si>
    <t>2015 m.</t>
  </si>
  <si>
    <t>2016 m.</t>
  </si>
  <si>
    <t>2017 m.</t>
  </si>
  <si>
    <t>2018 m.</t>
  </si>
  <si>
    <t>2019/10/14 8:14:26 AM GMT+1</t>
  </si>
  <si>
    <t>2019/10/14 10:03:46 AM GMT+1</t>
  </si>
  <si>
    <t>2019/10/21 11:22:00 AM GMT+1</t>
  </si>
  <si>
    <t>1.B.1.a Fugitive emission from solid fuels: Coal mining and handling</t>
  </si>
  <si>
    <t xml:space="preserve">Amount of coal used in AB „Akmenės cementas“ 2013-2018 m. </t>
  </si>
  <si>
    <t>2010-2014 m. IPPC</t>
  </si>
  <si>
    <t>Data source:</t>
  </si>
  <si>
    <t>Data source::</t>
  </si>
  <si>
    <t>Units of measurement:</t>
  </si>
  <si>
    <t>Tonnes</t>
  </si>
  <si>
    <t>Tonnes, ha, m</t>
  </si>
  <si>
    <t>Indicator</t>
  </si>
  <si>
    <t>Comments:</t>
  </si>
  <si>
    <t>Coal storage conditions</t>
  </si>
  <si>
    <t>Company survey</t>
  </si>
  <si>
    <t>Use of coal</t>
  </si>
  <si>
    <t>Average:</t>
  </si>
  <si>
    <t>Amount of washed coal (tonnes)</t>
  </si>
  <si>
    <t>Amount of unwashed coal (tonnes)</t>
  </si>
  <si>
    <t>Washed coal storages (ha)</t>
  </si>
  <si>
    <t>Unwashed coal storages (ha)</t>
  </si>
  <si>
    <t>Average height of washed coal piles (m)</t>
  </si>
  <si>
    <t>Average height of unwashed coal piles (m)</t>
  </si>
  <si>
    <t>Average height of coal piles (m)</t>
  </si>
  <si>
    <t>Coal storages (ha)</t>
  </si>
  <si>
    <t>Amonut of coal stored (tonnes)</t>
  </si>
  <si>
    <t>2.A.5.a Quarrying and mining of minerals other than coal</t>
  </si>
  <si>
    <t>State geological registry</t>
  </si>
  <si>
    <t>thousand m3</t>
  </si>
  <si>
    <t>thousand m3, mln. kv. m, tūkst. ton.</t>
  </si>
  <si>
    <t>Factual data</t>
  </si>
  <si>
    <t>Extrapolation</t>
  </si>
  <si>
    <t xml:space="preserve">Amount of minerals mined in all quarries </t>
  </si>
  <si>
    <t>Carbon monoxide (CO) (A)</t>
  </si>
  <si>
    <t>Carbon monoxide (CO) (B)</t>
  </si>
  <si>
    <t>Nitrogen oxides (NOX/NO2) (A)</t>
  </si>
  <si>
    <t>Nitrogen oxides (NOX/NO2) (B)</t>
  </si>
  <si>
    <t>Particulate matter (A)</t>
  </si>
  <si>
    <t>Particulate matter (B)</t>
  </si>
  <si>
    <t>Sulfuric oxides (SOX/SO2) (A)</t>
  </si>
  <si>
    <t>Sulfuric oxides (SOX/SO2) (B)</t>
  </si>
  <si>
    <t>vanadium pentoxide (A)</t>
  </si>
  <si>
    <t>vanadium pentoxide (B)</t>
  </si>
  <si>
    <t>Pollutant</t>
  </si>
  <si>
    <t>Factual yearly decrease in emissions</t>
  </si>
  <si>
    <t>Factual yearly decrease in emissions, t/metus</t>
  </si>
  <si>
    <t>2.A.5.b Construction and demolition</t>
  </si>
  <si>
    <t>Amonia (NH3)</t>
  </si>
  <si>
    <t>Coal ash (A)</t>
  </si>
  <si>
    <t>Concrete dust</t>
  </si>
  <si>
    <t>Zink oxide</t>
  </si>
  <si>
    <t>Particulate matter (B</t>
  </si>
  <si>
    <t>Particulate matter (C)</t>
  </si>
  <si>
    <t>Volatile organic compounds</t>
  </si>
  <si>
    <t>Wood dust</t>
  </si>
  <si>
    <t>Non-organic dust &lt;20 % SiO2</t>
  </si>
  <si>
    <t>2.A.5.c Storage, handling and transport of mineral products</t>
  </si>
  <si>
    <t>PAROC Hvac Fire Mat AluCoat LT dimensions</t>
  </si>
  <si>
    <t>Width x length, mm</t>
  </si>
  <si>
    <t>Thickness, mm</t>
  </si>
  <si>
    <t>2.C.7.d Storage, handling and transport of metal products</t>
  </si>
  <si>
    <t>Iron ore transport volume</t>
  </si>
  <si>
    <t>AB „Lietuvos geležinkeliai“ (Lithuanian railways) data</t>
  </si>
  <si>
    <t>Thousand tonnes</t>
  </si>
  <si>
    <t>Hydrogen chloride (salt acid)</t>
  </si>
  <si>
    <t>Chrome and its compounds</t>
  </si>
  <si>
    <t>Metal dust</t>
  </si>
  <si>
    <t>Sodium hydroxide</t>
  </si>
  <si>
    <t>o-Phosphoric Acid</t>
  </si>
  <si>
    <t>Sulfuric acid</t>
  </si>
  <si>
    <t>Solvent oil</t>
  </si>
  <si>
    <t>Type of container</t>
  </si>
  <si>
    <t>Length, m</t>
  </si>
  <si>
    <t>Width, m</t>
  </si>
  <si>
    <t>Height, m</t>
  </si>
  <si>
    <r>
      <t>Volume, m</t>
    </r>
    <r>
      <rPr>
        <b/>
        <vertAlign val="superscript"/>
        <sz val="11"/>
        <color theme="1"/>
        <rFont val="Calibri"/>
        <family val="2"/>
        <charset val="186"/>
      </rPr>
      <t>3</t>
    </r>
  </si>
  <si>
    <t>Klaipėda sea port</t>
  </si>
  <si>
    <t>Indicative dimmensions of sea cargo containers</t>
  </si>
  <si>
    <t>Iron ore transported</t>
  </si>
  <si>
    <t>For 2018 Lithuanian railways provided data for only 11 months. It was assumed that seasonal fluctations are not significant and estimate for 12 months was calculated.</t>
  </si>
  <si>
    <t>5.B.2 Biological treatment of waste - Anaerobic digestion at biogas facilities</t>
  </si>
  <si>
    <t>Sawnwood</t>
  </si>
  <si>
    <t>Veneer sheets</t>
  </si>
  <si>
    <t>Plywood</t>
  </si>
  <si>
    <t>Particleboard</t>
  </si>
  <si>
    <t>Fibreboard</t>
  </si>
  <si>
    <t>Mechanical pulp</t>
  </si>
  <si>
    <t>Chemical pulp</t>
  </si>
  <si>
    <t>Paper and paperboard</t>
  </si>
  <si>
    <t>million m2</t>
  </si>
  <si>
    <t>thousand tonnes</t>
  </si>
  <si>
    <t>Units of measurement</t>
  </si>
  <si>
    <t>Density</t>
  </si>
  <si>
    <t>2-etoksietanolis</t>
  </si>
  <si>
    <t>Butil alcohol</t>
  </si>
  <si>
    <t>Butilacetate</t>
  </si>
  <si>
    <t>Paint aerosols</t>
  </si>
  <si>
    <t>Ethanol (Ethyl alcohol)</t>
  </si>
  <si>
    <t>Ethylacetate</t>
  </si>
  <si>
    <t>Ethylbenzol</t>
  </si>
  <si>
    <t>Formaldehyde</t>
  </si>
  <si>
    <t xml:space="preserve">Isobutanol </t>
  </si>
  <si>
    <t xml:space="preserve">Isopropanol </t>
  </si>
  <si>
    <t>Xylene, dimEthylbenzol</t>
  </si>
  <si>
    <t>Methoxypropylacetat</t>
  </si>
  <si>
    <t>Non-organic dust</t>
  </si>
  <si>
    <t>Organic dusts (plastic dusts)</t>
  </si>
  <si>
    <t>Soot (A)</t>
  </si>
  <si>
    <t>Toluene</t>
  </si>
  <si>
    <t xml:space="preserve">White spirit </t>
  </si>
  <si>
    <t>Total liquid and gas</t>
  </si>
  <si>
    <t>Product</t>
  </si>
  <si>
    <t>2018 data was not available</t>
  </si>
  <si>
    <t>Forestry statistics (http://www.amvmt.lt/Images/Veikla/STAT/MiskuStatistika/2017/Metrastis_2017_CD.pdf)</t>
  </si>
  <si>
    <t>2.I Wood processing</t>
  </si>
  <si>
    <t xml:space="preserve">2.L Other production, consumption, storage, transportation or handling of bulk products (please specify in the IIR)
</t>
  </si>
  <si>
    <t>5.D.1 Domestic wastewater handling</t>
  </si>
  <si>
    <t>6.A Domestic wastewater handling</t>
  </si>
  <si>
    <t>The amount of organic waste used for composting</t>
  </si>
  <si>
    <t>GHG inventory report 2019, LRATCA yearly reports</t>
  </si>
  <si>
    <t>Dry amount of composted organic waste, kt</t>
  </si>
  <si>
    <t>Wet amount of composted organic waste, kt</t>
  </si>
  <si>
    <t>Quantity of composted municipal waste (in households + composted from collected sorting), kt</t>
  </si>
  <si>
    <t>Composted in households</t>
  </si>
  <si>
    <t>Composted in waste treatment facilities</t>
  </si>
  <si>
    <t>Total:</t>
  </si>
  <si>
    <t>Newest available 2019-01-15 GHG report does not provide data for 2018</t>
  </si>
  <si>
    <t>Missing wet waste quantity data was estimating using assumption from GHG report, that average moisture content is at:</t>
  </si>
  <si>
    <t>2.K Consumption of POPs and heavy metals (e. g. electrical and scientific equipment)</t>
  </si>
  <si>
    <t>UAB „Dirbtinis pluoštas“ equipment using PCB description 2018 m.</t>
  </si>
  <si>
    <t>UAB „Dirbtinis pluoštas“ PCB identification</t>
  </si>
  <si>
    <t>Equipment ID</t>
  </si>
  <si>
    <t>Name</t>
  </si>
  <si>
    <t>KN code</t>
  </si>
  <si>
    <t>Model</t>
  </si>
  <si>
    <t>Manufacturer</t>
  </si>
  <si>
    <t>Quantity, units</t>
  </si>
  <si>
    <t>Weight, kg</t>
  </si>
  <si>
    <t>Notes</t>
  </si>
  <si>
    <t>Transformer</t>
  </si>
  <si>
    <t>PCB contaminated material</t>
  </si>
  <si>
    <t>Quantity, kg</t>
  </si>
  <si>
    <t>PCB concentration, % of liquid weight</t>
  </si>
  <si>
    <t>Date of analysis</t>
  </si>
  <si>
    <t>Oil</t>
  </si>
  <si>
    <t xml:space="preserve">VM-A soil samples and their average </t>
  </si>
  <si>
    <t>VM-A is a sample of upper arable horizon</t>
  </si>
  <si>
    <t>Sample No</t>
  </si>
  <si>
    <t>Dust, %</t>
  </si>
  <si>
    <t>Average</t>
  </si>
  <si>
    <t>Results of Soil Granulometry Study (2011-2012) (Lithuanian Geological Service)</t>
  </si>
  <si>
    <t>Čirčik transform. Factory</t>
  </si>
  <si>
    <t>Wood processing production volume</t>
  </si>
  <si>
    <t>5.B.1 Biological treatment of waste - Composting</t>
  </si>
  <si>
    <t>Total</t>
  </si>
  <si>
    <t>Duomenų surinkimo šaltinių Total kiekis, vnt</t>
  </si>
  <si>
    <t>Dolomite</t>
  </si>
  <si>
    <t>Limestone</t>
  </si>
  <si>
    <t>Chalk Marl</t>
  </si>
  <si>
    <t>Clay</t>
  </si>
  <si>
    <t>Sapropel</t>
  </si>
  <si>
    <t>Gravel</t>
  </si>
  <si>
    <t>Sand</t>
  </si>
  <si>
    <t>Peat</t>
  </si>
  <si>
    <t>Clay does not dust, emissions from clay extraction activities are not calculated</t>
  </si>
  <si>
    <t>Extracted from lakes and swamps, it is moist during extraction, so emissions from sapropel extraction are not calculated</t>
  </si>
  <si>
    <t>Recourse</t>
  </si>
  <si>
    <t>Total volume of minerals mined</t>
  </si>
  <si>
    <t>Geologixcal service yearly reports</t>
  </si>
  <si>
    <t>Chalk density 1,5-2,4 (average 1,95)</t>
  </si>
  <si>
    <t>0,15-0,28 (average 0,215)</t>
  </si>
  <si>
    <r>
      <t>Density t/m</t>
    </r>
    <r>
      <rPr>
        <b/>
        <vertAlign val="superscript"/>
        <sz val="11"/>
        <color theme="1"/>
        <rFont val="Calibri"/>
        <family val="2"/>
      </rPr>
      <t>3</t>
    </r>
  </si>
  <si>
    <t>Comments</t>
  </si>
  <si>
    <t>Name of mineral</t>
  </si>
  <si>
    <t>Density of relevant minerals</t>
  </si>
  <si>
    <t>Vitkus and AB „Klovainių skalda“ 2014</t>
  </si>
  <si>
    <t>Market share</t>
  </si>
  <si>
    <t>Company</t>
  </si>
  <si>
    <t>Market shares of dolomite producers</t>
  </si>
  <si>
    <t>Company surveys</t>
  </si>
  <si>
    <t>Thousand m3</t>
  </si>
  <si>
    <t>Usage of abatement technologies</t>
  </si>
  <si>
    <t>Number of respondents</t>
  </si>
  <si>
    <t>Amount of minerals for which the abatement technology was applied</t>
  </si>
  <si>
    <t>Sand excavation</t>
  </si>
  <si>
    <t>Gravel excavation</t>
  </si>
  <si>
    <t>Peat excavation</t>
  </si>
  <si>
    <t>Clay excavation</t>
  </si>
  <si>
    <t>Dolomite excavation</t>
  </si>
  <si>
    <t>Sapropel excavation</t>
  </si>
  <si>
    <t>Quarry and gravel road watering</t>
  </si>
  <si>
    <t>Quarry is surrounded by 3 meter high embankment to reduce dust spread;</t>
  </si>
  <si>
    <t>Equipment is properly maintained</t>
  </si>
  <si>
    <t>Materials are not transported during the dry time of the year</t>
  </si>
  <si>
    <t>Raw survey data</t>
  </si>
  <si>
    <t>Quarry and gravel road watering; Quarry is surrounded by 3 meter high embankment to reduce dust spread;; Equipment is properly maintained</t>
  </si>
  <si>
    <t>Quarry and gravel road watering; Equipment is properly maintained; Materials are not transported during the dry time of the year</t>
  </si>
  <si>
    <t>Abatement technologies applied</t>
  </si>
  <si>
    <t xml:space="preserve">m </t>
  </si>
  <si>
    <t>Statistikos departamentas</t>
  </si>
  <si>
    <t>km</t>
  </si>
  <si>
    <t>Lietuvos Respublikos Kelių Įstatymas, Statistikos departamentas</t>
  </si>
  <si>
    <t>m2; km; km2</t>
  </si>
  <si>
    <t>STR 2.06.04:2014 „Gatvės ir vietinės reikšmės keliai. Bendrieji reikalavimai“</t>
  </si>
  <si>
    <t>STR 2.06.04:2014, Statistikos departamentas</t>
  </si>
  <si>
    <t>Minimal width of road lanes based on cathegory</t>
  </si>
  <si>
    <t>Law on Roads</t>
  </si>
  <si>
    <t>Category</t>
  </si>
  <si>
    <t>I Category</t>
  </si>
  <si>
    <t>II Category</t>
  </si>
  <si>
    <t>III Category</t>
  </si>
  <si>
    <t>IV Category</t>
  </si>
  <si>
    <t>V Category</t>
  </si>
  <si>
    <t>National roads</t>
  </si>
  <si>
    <t>Local roads</t>
  </si>
  <si>
    <t>Road length ant the end of the year</t>
  </si>
  <si>
    <t>Surface of newly build roads</t>
  </si>
  <si>
    <t>Length of newly built roads</t>
  </si>
  <si>
    <t>Surface of newly build roads, m2</t>
  </si>
  <si>
    <t>Surface of newly build roads, km2</t>
  </si>
  <si>
    <t>Street lane between the red lines describes the traffic lanes and other street elements, like sidewalks, utility networks, lighting, parking spots and etc.</t>
  </si>
  <si>
    <t>Minimal width requirements for city streets and bicycle tracks, meters</t>
  </si>
  <si>
    <t>Main purpose</t>
  </si>
  <si>
    <t>1. Motor traffic</t>
  </si>
  <si>
    <t>1.1. Fast traffic streets</t>
  </si>
  <si>
    <t>1.2. Main streets</t>
  </si>
  <si>
    <t>1.3. Servicing streets</t>
  </si>
  <si>
    <t>1.4. Support streets</t>
  </si>
  <si>
    <t xml:space="preserve">1.5. Urbanized, densely built territories and old towns. </t>
  </si>
  <si>
    <t>2. Non-motor traffic</t>
  </si>
  <si>
    <t>2.1. Main pedestrian and bicycle streets and tracks</t>
  </si>
  <si>
    <t>2.2. Support pedestrian and bicycle tracks</t>
  </si>
  <si>
    <t>Average bicycle track width</t>
  </si>
  <si>
    <t>Minimal distance between the RL of the street</t>
  </si>
  <si>
    <t>City street and bicycle track length ant the end of the year</t>
  </si>
  <si>
    <t>City street length ant the end of the year</t>
  </si>
  <si>
    <t>City bicycle track length ant the end of the year</t>
  </si>
  <si>
    <t>City streets</t>
  </si>
  <si>
    <t>Bicycle tracks</t>
  </si>
  <si>
    <t>Surface of newly build streets and tracks</t>
  </si>
  <si>
    <t>Surface of newly build streets and tracks, m2</t>
  </si>
  <si>
    <t>Surface of newly build streets and tracks, km2</t>
  </si>
  <si>
    <t>Average city street width</t>
  </si>
  <si>
    <t xml:space="preserve">5.A 15. BIOLOGICAL TREATMENT OF WASTE - SOLID WASTE DISPOSAL ON LAND </t>
  </si>
  <si>
    <t>Waste quantities and handling</t>
  </si>
  <si>
    <t>Department of statistics</t>
  </si>
  <si>
    <t>Data for 2019 will be available 2020-12-31</t>
  </si>
  <si>
    <t>Data is insufficient for reliable extrapolation.</t>
  </si>
  <si>
    <t>Waste</t>
  </si>
  <si>
    <t>Construction and demolition waste</t>
  </si>
  <si>
    <t>Asbestos waste</t>
  </si>
  <si>
    <t>Mineral waste of natural origin</t>
  </si>
  <si>
    <t>Miscellaneous mineral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</si>
</sst>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vertAlign val="superscript"/>
      <sz val="11"/>
      <color theme="1"/>
      <name val="Calibri"/>
      <family val="2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FFFFFF"/>
      <name val="Calibri"/>
      <family val="2"/>
      <charset val="186"/>
      <scheme val="minor"/>
    </font>
    <font>
      <sz val="10"/>
      <color rgb="FF134753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347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FDAE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5" fillId="0" borderId="0"/>
    <xf numFmtId="0" fontId="7" fillId="0" borderId="0"/>
    <xf numFmtId="0" fontId="28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Border="1"/>
    <xf numFmtId="0" fontId="6" fillId="0" borderId="0" xfId="0" applyFont="1"/>
    <xf numFmtId="0" fontId="0" fillId="0" borderId="0" xfId="0" applyBorder="1" applyAlignment="1">
      <alignment wrapText="1"/>
    </xf>
    <xf numFmtId="0" fontId="8" fillId="0" borderId="0" xfId="0" applyFont="1" applyBorder="1"/>
    <xf numFmtId="0" fontId="0" fillId="0" borderId="0" xfId="0" applyAlignment="1">
      <alignment wrapText="1"/>
    </xf>
    <xf numFmtId="0" fontId="9" fillId="0" borderId="0" xfId="0" applyFont="1"/>
    <xf numFmtId="0" fontId="12" fillId="0" borderId="0" xfId="0" applyFont="1"/>
    <xf numFmtId="0" fontId="0" fillId="0" borderId="0" xfId="0" applyFont="1"/>
    <xf numFmtId="0" fontId="13" fillId="0" borderId="0" xfId="2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3" fillId="0" borderId="0" xfId="0" applyFont="1"/>
    <xf numFmtId="2" fontId="5" fillId="0" borderId="0" xfId="0" applyNumberFormat="1" applyFont="1"/>
    <xf numFmtId="2" fontId="16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5" fillId="0" borderId="0" xfId="3" applyFont="1"/>
    <xf numFmtId="0" fontId="9" fillId="2" borderId="2" xfId="0" applyFont="1" applyFill="1" applyBorder="1"/>
    <xf numFmtId="0" fontId="0" fillId="0" borderId="2" xfId="0" applyBorder="1"/>
    <xf numFmtId="3" fontId="0" fillId="0" borderId="1" xfId="0" applyNumberForma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5" fillId="0" borderId="3" xfId="0" applyFont="1" applyBorder="1" applyAlignment="1">
      <alignment horizontal="right"/>
    </xf>
    <xf numFmtId="4" fontId="0" fillId="0" borderId="0" xfId="0" applyNumberFormat="1" applyBorder="1" applyAlignment="1">
      <alignment horizontal="left" indent="1"/>
    </xf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left" indent="1"/>
    </xf>
    <xf numFmtId="4" fontId="5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3" borderId="2" xfId="0" applyFill="1" applyBorder="1" applyAlignment="1">
      <alignment horizontal="left" indent="1"/>
    </xf>
    <xf numFmtId="4" fontId="0" fillId="3" borderId="2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0" fontId="12" fillId="0" borderId="0" xfId="0" applyFont="1" applyAlignment="1"/>
    <xf numFmtId="0" fontId="0" fillId="0" borderId="1" xfId="0" applyBorder="1" applyAlignment="1">
      <alignment horizontal="left" indent="1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4" fontId="0" fillId="0" borderId="0" xfId="0" applyNumberFormat="1" applyBorder="1" applyAlignment="1">
      <alignment horizontal="right"/>
    </xf>
    <xf numFmtId="0" fontId="12" fillId="0" borderId="0" xfId="0" applyFont="1" applyFill="1" applyBorder="1"/>
    <xf numFmtId="9" fontId="9" fillId="0" borderId="0" xfId="0" applyNumberFormat="1" applyFont="1"/>
    <xf numFmtId="0" fontId="9" fillId="0" borderId="2" xfId="0" applyFont="1" applyBorder="1" applyAlignment="1">
      <alignment horizontal="left" indent="1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/>
    <xf numFmtId="9" fontId="9" fillId="4" borderId="0" xfId="0" applyNumberFormat="1" applyFont="1" applyFill="1"/>
    <xf numFmtId="4" fontId="5" fillId="0" borderId="3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3" borderId="2" xfId="0" applyFont="1" applyFill="1" applyBorder="1"/>
    <xf numFmtId="0" fontId="17" fillId="0" borderId="0" xfId="0" applyFont="1" applyAlignment="1">
      <alignment horizontal="left" indent="1"/>
    </xf>
    <xf numFmtId="4" fontId="0" fillId="0" borderId="0" xfId="0" applyNumberFormat="1" applyFont="1"/>
    <xf numFmtId="4" fontId="9" fillId="3" borderId="2" xfId="0" applyNumberFormat="1" applyFont="1" applyFill="1" applyBorder="1"/>
    <xf numFmtId="3" fontId="20" fillId="2" borderId="2" xfId="0" applyNumberFormat="1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left" vertical="center" wrapText="1"/>
    </xf>
    <xf numFmtId="1" fontId="0" fillId="0" borderId="0" xfId="0" applyNumberFormat="1" applyBorder="1" applyAlignment="1">
      <alignment wrapText="1"/>
    </xf>
    <xf numFmtId="1" fontId="8" fillId="0" borderId="0" xfId="0" applyNumberFormat="1" applyFont="1" applyBorder="1"/>
    <xf numFmtId="1" fontId="0" fillId="0" borderId="0" xfId="0" applyNumberFormat="1" applyBorder="1"/>
    <xf numFmtId="1" fontId="20" fillId="2" borderId="2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0" fillId="0" borderId="0" xfId="0" applyBorder="1" applyAlignment="1"/>
    <xf numFmtId="0" fontId="9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24" fillId="5" borderId="5" xfId="0" applyFont="1" applyFill="1" applyBorder="1" applyAlignment="1">
      <alignment vertical="center" wrapText="1"/>
    </xf>
    <xf numFmtId="0" fontId="24" fillId="5" borderId="6" xfId="0" applyFont="1" applyFill="1" applyBorder="1" applyAlignment="1">
      <alignment vertical="center" wrapText="1"/>
    </xf>
    <xf numFmtId="0" fontId="25" fillId="6" borderId="7" xfId="0" applyFont="1" applyFill="1" applyBorder="1" applyAlignment="1">
      <alignment horizontal="justify" vertical="center" wrapText="1"/>
    </xf>
    <xf numFmtId="0" fontId="25" fillId="6" borderId="8" xfId="0" applyFont="1" applyFill="1" applyBorder="1" applyAlignment="1">
      <alignment horizontal="justify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right" vertical="center" wrapText="1"/>
    </xf>
    <xf numFmtId="0" fontId="27" fillId="7" borderId="8" xfId="0" applyFont="1" applyFill="1" applyBorder="1" applyAlignment="1">
      <alignment horizontal="right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28" fillId="0" borderId="0" xfId="4"/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 indent="1"/>
    </xf>
    <xf numFmtId="0" fontId="29" fillId="0" borderId="0" xfId="0" applyFont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0" xfId="0" applyFill="1" applyBorder="1"/>
    <xf numFmtId="0" fontId="9" fillId="2" borderId="9" xfId="0" applyFont="1" applyFill="1" applyBorder="1" applyAlignment="1">
      <alignment horizontal="left"/>
    </xf>
    <xf numFmtId="0" fontId="30" fillId="2" borderId="1" xfId="0" applyFont="1" applyFill="1" applyBorder="1"/>
    <xf numFmtId="0" fontId="0" fillId="0" borderId="2" xfId="0" applyBorder="1" applyAlignment="1"/>
    <xf numFmtId="0" fontId="9" fillId="3" borderId="0" xfId="0" applyFont="1" applyFill="1" applyBorder="1" applyAlignment="1">
      <alignment wrapText="1"/>
    </xf>
    <xf numFmtId="3" fontId="9" fillId="3" borderId="0" xfId="0" applyNumberFormat="1" applyFont="1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8" fillId="2" borderId="0" xfId="0" applyFont="1" applyFill="1" applyBorder="1"/>
    <xf numFmtId="0" fontId="9" fillId="2" borderId="0" xfId="0" applyFont="1" applyFill="1" applyBorder="1" applyAlignment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3" fontId="0" fillId="0" borderId="2" xfId="0" applyNumberFormat="1" applyBorder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1" fontId="0" fillId="0" borderId="0" xfId="1" applyNumberFormat="1" applyFont="1"/>
    <xf numFmtId="3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left" indent="1"/>
    </xf>
    <xf numFmtId="4" fontId="2" fillId="0" borderId="3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9" fillId="0" borderId="2" xfId="0" applyFont="1" applyBorder="1" applyAlignment="1">
      <alignment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1" fillId="0" borderId="2" xfId="0" applyNumberFormat="1" applyFont="1" applyBorder="1" applyAlignment="1">
      <alignment horizontal="right"/>
    </xf>
    <xf numFmtId="0" fontId="9" fillId="2" borderId="15" xfId="0" applyFont="1" applyFill="1" applyBorder="1"/>
    <xf numFmtId="0" fontId="9" fillId="2" borderId="16" xfId="0" applyFont="1" applyFill="1" applyBorder="1"/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3" borderId="19" xfId="0" applyNumberFormat="1" applyFill="1" applyBorder="1" applyAlignment="1">
      <alignment horizontal="right"/>
    </xf>
    <xf numFmtId="3" fontId="0" fillId="3" borderId="20" xfId="0" applyNumberFormat="1" applyFill="1" applyBorder="1" applyAlignment="1">
      <alignment horizontal="right"/>
    </xf>
    <xf numFmtId="0" fontId="1" fillId="0" borderId="0" xfId="0" applyFont="1" applyAlignment="1">
      <alignment horizontal="left" indent="1"/>
    </xf>
    <xf numFmtId="4" fontId="0" fillId="0" borderId="0" xfId="0" applyNumberFormat="1"/>
    <xf numFmtId="0" fontId="31" fillId="0" borderId="0" xfId="0" applyFont="1" applyAlignment="1">
      <alignment horizontal="right"/>
    </xf>
    <xf numFmtId="0" fontId="1" fillId="0" borderId="0" xfId="0" applyFont="1"/>
    <xf numFmtId="3" fontId="31" fillId="0" borderId="0" xfId="0" applyNumberFormat="1" applyFont="1" applyAlignment="1">
      <alignment horizontal="right"/>
    </xf>
    <xf numFmtId="0" fontId="1" fillId="0" borderId="2" xfId="0" applyFont="1" applyBorder="1"/>
    <xf numFmtId="3" fontId="3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3" fontId="9" fillId="3" borderId="0" xfId="0" applyNumberFormat="1" applyFont="1" applyFill="1"/>
    <xf numFmtId="3" fontId="32" fillId="3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9" fillId="3" borderId="2" xfId="0" applyNumberFormat="1" applyFont="1" applyFill="1" applyBorder="1"/>
    <xf numFmtId="4" fontId="33" fillId="3" borderId="2" xfId="0" applyNumberFormat="1" applyFont="1" applyFill="1" applyBorder="1" applyAlignment="1">
      <alignment horizontal="right"/>
    </xf>
    <xf numFmtId="4" fontId="14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4" fontId="0" fillId="0" borderId="2" xfId="0" applyNumberFormat="1" applyBorder="1"/>
    <xf numFmtId="4" fontId="9" fillId="3" borderId="0" xfId="0" applyNumberFormat="1" applyFont="1" applyFill="1"/>
    <xf numFmtId="3" fontId="33" fillId="3" borderId="0" xfId="0" applyNumberFormat="1" applyFont="1" applyFill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2" fontId="1" fillId="0" borderId="0" xfId="0" applyNumberFormat="1" applyFont="1"/>
    <xf numFmtId="0" fontId="0" fillId="0" borderId="0" xfId="0" applyAlignment="1">
      <alignment horizontal="left" indent="1"/>
    </xf>
    <xf numFmtId="3" fontId="1" fillId="0" borderId="1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left" indent="1"/>
    </xf>
    <xf numFmtId="4" fontId="1" fillId="3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</cellXfs>
  <cellStyles count="5">
    <cellStyle name="Hyperlink" xfId="4" builtinId="8"/>
    <cellStyle name="Įprastas 2" xfId="2" xr:uid="{ACC1996A-386E-4CCB-A520-CA046ABB7B6B}"/>
    <cellStyle name="Normal" xfId="0" builtinId="0"/>
    <cellStyle name="Normal 2" xfId="3" xr:uid="{8B3347A7-D852-4147-8F82-F410669906D0}"/>
    <cellStyle name="Percent" xfId="1" builtinId="5"/>
  </cellStyles>
  <dxfs count="30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series layoutId="waterfall" uniqueId="{98CA1E96-E024-41D7-80E9-2707C6E88175}">
          <cx:tx>
            <cx:txData>
              <cx:f>_xlchart.v1.1</cx:f>
              <cx:v>Market share</cx:v>
            </cx:txData>
          </cx:tx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endPara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  <cx:dataLabelHidden idx="4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 hidden="1">
        <cx:valScaling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206828</xdr:colOff>
      <xdr:row>65</xdr:row>
      <xdr:rowOff>0</xdr:rowOff>
    </xdr:from>
    <xdr:to>
      <xdr:col>11</xdr:col>
      <xdr:colOff>609599</xdr:colOff>
      <xdr:row>76</xdr:row>
      <xdr:rowOff>-1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38413C6B-21CD-4B02-98C1-3318650702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21728" y="12153900"/>
              <a:ext cx="6254931" cy="20116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lt-LT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arjerų apklausa" connectionId="1" xr16:uid="{B54F8571-8F35-4BFE-84BC-7DB5AFA26575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uabsiline@gmail.com" TargetMode="External"/><Relationship Id="rId13" Type="http://schemas.openxmlformats.org/officeDocument/2006/relationships/hyperlink" Target="mailto:info@melingoskeliai.lt" TargetMode="External"/><Relationship Id="rId18" Type="http://schemas.openxmlformats.org/officeDocument/2006/relationships/hyperlink" Target="mailto:paraistis@gmail.com" TargetMode="External"/><Relationship Id="rId3" Type="http://schemas.openxmlformats.org/officeDocument/2006/relationships/hyperlink" Target="mailto:gamyba@skaistgirioskalda.lt" TargetMode="External"/><Relationship Id="rId21" Type="http://schemas.openxmlformats.org/officeDocument/2006/relationships/hyperlink" Target="mailto:arunta@inbox.com" TargetMode="External"/><Relationship Id="rId7" Type="http://schemas.openxmlformats.org/officeDocument/2006/relationships/hyperlink" Target="mailto:litgravel@gmail.com" TargetMode="External"/><Relationship Id="rId12" Type="http://schemas.openxmlformats.org/officeDocument/2006/relationships/hyperlink" Target="mailto:ept.transportas@gmail.com" TargetMode="External"/><Relationship Id="rId17" Type="http://schemas.openxmlformats.org/officeDocument/2006/relationships/hyperlink" Target="mailto:giedrius@metasta.lt" TargetMode="External"/><Relationship Id="rId2" Type="http://schemas.openxmlformats.org/officeDocument/2006/relationships/hyperlink" Target="mailto:info@klovainiuskalda.lt" TargetMode="External"/><Relationship Id="rId16" Type="http://schemas.openxmlformats.org/officeDocument/2006/relationships/hyperlink" Target="mailto:andrijauskofirma@gmail.com" TargetMode="External"/><Relationship Id="rId20" Type="http://schemas.openxmlformats.org/officeDocument/2006/relationships/hyperlink" Target="mailto:info@kamesta.lt" TargetMode="External"/><Relationship Id="rId1" Type="http://schemas.openxmlformats.org/officeDocument/2006/relationships/hyperlink" Target="mailto:biuras@dolomitas.lt" TargetMode="External"/><Relationship Id="rId6" Type="http://schemas.openxmlformats.org/officeDocument/2006/relationships/hyperlink" Target="mailto:finansai@gasta.lt" TargetMode="External"/><Relationship Id="rId11" Type="http://schemas.openxmlformats.org/officeDocument/2006/relationships/hyperlink" Target="mailto:info@vakaru.lt" TargetMode="External"/><Relationship Id="rId24" Type="http://schemas.openxmlformats.org/officeDocument/2006/relationships/hyperlink" Target="mailto:info@utenosgelzbetonis.lt" TargetMode="External"/><Relationship Id="rId5" Type="http://schemas.openxmlformats.org/officeDocument/2006/relationships/hyperlink" Target="mailto:info@kalcitas.lt" TargetMode="External"/><Relationship Id="rId15" Type="http://schemas.openxmlformats.org/officeDocument/2006/relationships/hyperlink" Target="mailto:INFO@REKYVA.EU" TargetMode="External"/><Relationship Id="rId23" Type="http://schemas.openxmlformats.org/officeDocument/2006/relationships/hyperlink" Target="mailto:info@alkesta.lt" TargetMode="External"/><Relationship Id="rId10" Type="http://schemas.openxmlformats.org/officeDocument/2006/relationships/hyperlink" Target="mailto:info@simuva.lt" TargetMode="External"/><Relationship Id="rId19" Type="http://schemas.openxmlformats.org/officeDocument/2006/relationships/hyperlink" Target="mailto:info@hidrosta.lt" TargetMode="External"/><Relationship Id="rId4" Type="http://schemas.openxmlformats.org/officeDocument/2006/relationships/hyperlink" Target="mailto:info@skalduva.com" TargetMode="External"/><Relationship Id="rId9" Type="http://schemas.openxmlformats.org/officeDocument/2006/relationships/hyperlink" Target="mailto:INFO@RIZGONYS.LT" TargetMode="External"/><Relationship Id="rId14" Type="http://schemas.openxmlformats.org/officeDocument/2006/relationships/hyperlink" Target="mailto:info@karjeras.lt" TargetMode="External"/><Relationship Id="rId22" Type="http://schemas.openxmlformats.org/officeDocument/2006/relationships/hyperlink" Target="mailto:martynas.jancius@kaunokeliai.l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3F58-1894-41D7-BD6D-0E2EFE5CCB60}">
  <dimension ref="A1:AG30"/>
  <sheetViews>
    <sheetView tabSelected="1" zoomScale="70" zoomScaleNormal="70" workbookViewId="0">
      <selection activeCell="A11" sqref="A11"/>
    </sheetView>
  </sheetViews>
  <sheetFormatPr defaultRowHeight="14.4" x14ac:dyDescent="0.3"/>
  <cols>
    <col min="1" max="1" width="45.77734375" customWidth="1"/>
  </cols>
  <sheetData>
    <row r="1" spans="1:31" ht="18" x14ac:dyDescent="0.35">
      <c r="A1" s="7" t="s">
        <v>565</v>
      </c>
    </row>
    <row r="3" spans="1:31" ht="18" x14ac:dyDescent="0.3">
      <c r="A3" s="9" t="s">
        <v>566</v>
      </c>
    </row>
    <row r="4" spans="1:31" x14ac:dyDescent="0.3">
      <c r="A4" s="10" t="s">
        <v>568</v>
      </c>
    </row>
    <row r="5" spans="1:31" x14ac:dyDescent="0.3">
      <c r="A5" s="11" t="s">
        <v>567</v>
      </c>
    </row>
    <row r="6" spans="1:31" x14ac:dyDescent="0.3">
      <c r="A6" s="6" t="s">
        <v>570</v>
      </c>
    </row>
    <row r="7" spans="1:31" x14ac:dyDescent="0.3">
      <c r="A7" s="155" t="s">
        <v>571</v>
      </c>
    </row>
    <row r="9" spans="1:31" s="2" customFormat="1" x14ac:dyDescent="0.3">
      <c r="A9" s="18" t="s">
        <v>573</v>
      </c>
      <c r="B9" s="18">
        <v>1990</v>
      </c>
      <c r="C9" s="18">
        <v>1991</v>
      </c>
      <c r="D9" s="18">
        <v>1992</v>
      </c>
      <c r="E9" s="18">
        <v>1993</v>
      </c>
      <c r="F9" s="18">
        <v>1994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8">
        <v>2001</v>
      </c>
      <c r="N9" s="18">
        <v>2002</v>
      </c>
      <c r="O9" s="18">
        <v>2003</v>
      </c>
      <c r="P9" s="18">
        <v>2004</v>
      </c>
      <c r="Q9" s="18">
        <v>2005</v>
      </c>
      <c r="R9" s="18">
        <v>2006</v>
      </c>
      <c r="S9" s="18">
        <v>2007</v>
      </c>
      <c r="T9" s="18">
        <v>2008</v>
      </c>
      <c r="U9" s="18">
        <v>2009</v>
      </c>
      <c r="V9" s="18">
        <v>2010</v>
      </c>
      <c r="W9" s="18">
        <v>2011</v>
      </c>
      <c r="X9" s="18">
        <v>2012</v>
      </c>
      <c r="Y9" s="18">
        <v>2013</v>
      </c>
      <c r="Z9" s="18">
        <v>2014</v>
      </c>
      <c r="AA9" s="18">
        <v>2015</v>
      </c>
      <c r="AB9" s="18">
        <v>2016</v>
      </c>
      <c r="AC9" s="18">
        <v>2017</v>
      </c>
      <c r="AD9" s="18">
        <v>2018</v>
      </c>
      <c r="AE9" s="18">
        <v>2019</v>
      </c>
    </row>
    <row r="10" spans="1:31" x14ac:dyDescent="0.3">
      <c r="A10" s="27" t="s">
        <v>577</v>
      </c>
      <c r="B10" s="98" t="s">
        <v>408</v>
      </c>
      <c r="C10" s="98" t="s">
        <v>408</v>
      </c>
      <c r="D10" s="98" t="s">
        <v>408</v>
      </c>
      <c r="E10" s="98" t="s">
        <v>408</v>
      </c>
      <c r="F10" s="98" t="s">
        <v>408</v>
      </c>
      <c r="G10" s="98" t="s">
        <v>408</v>
      </c>
      <c r="H10" s="98" t="s">
        <v>408</v>
      </c>
      <c r="I10" s="98" t="s">
        <v>408</v>
      </c>
      <c r="J10" s="98" t="s">
        <v>408</v>
      </c>
      <c r="K10" s="98" t="s">
        <v>408</v>
      </c>
      <c r="L10" s="98" t="s">
        <v>408</v>
      </c>
      <c r="M10" s="98" t="s">
        <v>408</v>
      </c>
      <c r="N10" s="98" t="s">
        <v>408</v>
      </c>
      <c r="O10" s="98" t="s">
        <v>408</v>
      </c>
      <c r="P10" s="98" t="s">
        <v>408</v>
      </c>
      <c r="Q10" s="98" t="s">
        <v>408</v>
      </c>
      <c r="R10" s="98" t="s">
        <v>408</v>
      </c>
      <c r="S10" s="98" t="s">
        <v>408</v>
      </c>
      <c r="T10" s="98" t="s">
        <v>408</v>
      </c>
      <c r="U10" s="98" t="s">
        <v>408</v>
      </c>
      <c r="V10" s="98" t="s">
        <v>408</v>
      </c>
      <c r="W10" s="98" t="s">
        <v>408</v>
      </c>
      <c r="X10" s="98" t="s">
        <v>408</v>
      </c>
      <c r="Y10" s="98">
        <v>193175</v>
      </c>
      <c r="Z10" s="98">
        <v>230000</v>
      </c>
      <c r="AA10" s="98">
        <v>199500</v>
      </c>
      <c r="AB10" s="98">
        <v>199500</v>
      </c>
      <c r="AC10" s="98">
        <v>199500</v>
      </c>
      <c r="AD10" s="98">
        <v>199500</v>
      </c>
      <c r="AE10" s="98">
        <v>199500</v>
      </c>
    </row>
    <row r="13" spans="1:31" ht="18" x14ac:dyDescent="0.3">
      <c r="A13" s="9" t="s">
        <v>575</v>
      </c>
    </row>
    <row r="14" spans="1:31" x14ac:dyDescent="0.3">
      <c r="A14" s="10" t="s">
        <v>568</v>
      </c>
    </row>
    <row r="15" spans="1:31" x14ac:dyDescent="0.3">
      <c r="A15" s="11" t="s">
        <v>576</v>
      </c>
    </row>
    <row r="16" spans="1:31" x14ac:dyDescent="0.3">
      <c r="A16" s="6" t="s">
        <v>570</v>
      </c>
    </row>
    <row r="17" spans="1:33" x14ac:dyDescent="0.3">
      <c r="A17" s="118" t="s">
        <v>572</v>
      </c>
    </row>
    <row r="18" spans="1:33" x14ac:dyDescent="0.3">
      <c r="A18" s="46" t="s">
        <v>574</v>
      </c>
    </row>
    <row r="19" spans="1:33" x14ac:dyDescent="0.3">
      <c r="A19" s="118"/>
    </row>
    <row r="21" spans="1:33" x14ac:dyDescent="0.3">
      <c r="A21" s="18" t="s">
        <v>573</v>
      </c>
      <c r="B21" s="18">
        <v>1990</v>
      </c>
      <c r="C21" s="18">
        <v>1991</v>
      </c>
      <c r="D21" s="18">
        <v>1992</v>
      </c>
      <c r="E21" s="18">
        <v>1993</v>
      </c>
      <c r="F21" s="18">
        <v>1994</v>
      </c>
      <c r="G21" s="18">
        <v>1995</v>
      </c>
      <c r="H21" s="18">
        <v>1996</v>
      </c>
      <c r="I21" s="18">
        <v>1997</v>
      </c>
      <c r="J21" s="18">
        <v>1998</v>
      </c>
      <c r="K21" s="18">
        <v>1999</v>
      </c>
      <c r="L21" s="18">
        <v>2000</v>
      </c>
      <c r="M21" s="18">
        <v>2001</v>
      </c>
      <c r="N21" s="18">
        <v>2002</v>
      </c>
      <c r="O21" s="18">
        <v>2003</v>
      </c>
      <c r="P21" s="18">
        <v>2004</v>
      </c>
      <c r="Q21" s="18">
        <v>2005</v>
      </c>
      <c r="R21" s="18">
        <v>2006</v>
      </c>
      <c r="S21" s="18">
        <v>2007</v>
      </c>
      <c r="T21" s="18">
        <v>2008</v>
      </c>
      <c r="U21" s="18">
        <v>2009</v>
      </c>
      <c r="V21" s="18">
        <v>2010</v>
      </c>
      <c r="W21" s="18">
        <v>2011</v>
      </c>
      <c r="X21" s="18">
        <v>2012</v>
      </c>
      <c r="Y21" s="18">
        <v>2013</v>
      </c>
      <c r="Z21" s="18">
        <v>2014</v>
      </c>
      <c r="AA21" s="18">
        <v>2015</v>
      </c>
      <c r="AB21" s="18">
        <v>2016</v>
      </c>
      <c r="AC21" s="18">
        <v>2017</v>
      </c>
      <c r="AD21" s="18">
        <v>2018</v>
      </c>
      <c r="AE21" s="18">
        <v>2019</v>
      </c>
      <c r="AG21" s="6" t="s">
        <v>578</v>
      </c>
    </row>
    <row r="22" spans="1:33" x14ac:dyDescent="0.3">
      <c r="A22" s="152" t="s">
        <v>587</v>
      </c>
      <c r="B22" s="150">
        <f t="shared" ref="B22:P22" si="0">+SUM(B23:B24)</f>
        <v>0</v>
      </c>
      <c r="C22" s="150">
        <f t="shared" si="0"/>
        <v>0</v>
      </c>
      <c r="D22" s="150">
        <f t="shared" si="0"/>
        <v>0</v>
      </c>
      <c r="E22" s="150">
        <f t="shared" si="0"/>
        <v>0</v>
      </c>
      <c r="F22" s="150">
        <f t="shared" si="0"/>
        <v>0</v>
      </c>
      <c r="G22" s="150">
        <f t="shared" si="0"/>
        <v>0</v>
      </c>
      <c r="H22" s="150">
        <f t="shared" si="0"/>
        <v>0</v>
      </c>
      <c r="I22" s="150">
        <f t="shared" si="0"/>
        <v>0</v>
      </c>
      <c r="J22" s="150">
        <f t="shared" si="0"/>
        <v>0</v>
      </c>
      <c r="K22" s="150">
        <f t="shared" si="0"/>
        <v>0</v>
      </c>
      <c r="L22" s="150">
        <f t="shared" si="0"/>
        <v>0</v>
      </c>
      <c r="M22" s="150">
        <f t="shared" si="0"/>
        <v>0</v>
      </c>
      <c r="N22" s="150">
        <f t="shared" si="0"/>
        <v>0</v>
      </c>
      <c r="O22" s="150">
        <f t="shared" si="0"/>
        <v>0</v>
      </c>
      <c r="P22" s="150">
        <f t="shared" si="0"/>
        <v>0</v>
      </c>
      <c r="Q22" s="150">
        <f>+SUM(Q23:Q24)</f>
        <v>126</v>
      </c>
      <c r="R22" s="150">
        <f t="shared" ref="R22:AD22" si="1">+SUM(R23:R24)</f>
        <v>419</v>
      </c>
      <c r="S22" s="150">
        <f t="shared" si="1"/>
        <v>687</v>
      </c>
      <c r="T22" s="150">
        <f t="shared" si="1"/>
        <v>623</v>
      </c>
      <c r="U22" s="150">
        <f t="shared" si="1"/>
        <v>465</v>
      </c>
      <c r="V22" s="150">
        <f t="shared" si="1"/>
        <v>570</v>
      </c>
      <c r="W22" s="150">
        <f t="shared" si="1"/>
        <v>536</v>
      </c>
      <c r="X22" s="150">
        <f t="shared" si="1"/>
        <v>730</v>
      </c>
      <c r="Y22" s="150">
        <f t="shared" si="1"/>
        <v>762</v>
      </c>
      <c r="Z22" s="150">
        <f t="shared" si="1"/>
        <v>509</v>
      </c>
      <c r="AA22" s="150">
        <f t="shared" si="1"/>
        <v>504</v>
      </c>
      <c r="AB22" s="150">
        <f t="shared" si="1"/>
        <v>653</v>
      </c>
      <c r="AC22" s="150">
        <f t="shared" si="1"/>
        <v>880</v>
      </c>
      <c r="AD22" s="150">
        <f t="shared" si="1"/>
        <v>889</v>
      </c>
      <c r="AE22" s="150" t="s">
        <v>408</v>
      </c>
      <c r="AG22" s="154">
        <f>+SUM(Q22:AD22)/COUNT(Q22:AD22)</f>
        <v>596.64285714285711</v>
      </c>
    </row>
    <row r="23" spans="1:33" x14ac:dyDescent="0.3">
      <c r="A23" s="25" t="s">
        <v>579</v>
      </c>
      <c r="B23" s="147" t="s">
        <v>408</v>
      </c>
      <c r="C23" s="147" t="s">
        <v>408</v>
      </c>
      <c r="D23" s="147" t="s">
        <v>408</v>
      </c>
      <c r="E23" s="147" t="s">
        <v>408</v>
      </c>
      <c r="F23" s="147" t="s">
        <v>408</v>
      </c>
      <c r="G23" s="147" t="s">
        <v>408</v>
      </c>
      <c r="H23" s="147" t="s">
        <v>408</v>
      </c>
      <c r="I23" s="147" t="s">
        <v>408</v>
      </c>
      <c r="J23" s="147" t="s">
        <v>408</v>
      </c>
      <c r="K23" s="147" t="s">
        <v>408</v>
      </c>
      <c r="L23" s="147" t="s">
        <v>408</v>
      </c>
      <c r="M23" s="147" t="s">
        <v>408</v>
      </c>
      <c r="N23" s="147" t="s">
        <v>408</v>
      </c>
      <c r="O23" s="147" t="s">
        <v>408</v>
      </c>
      <c r="P23" s="147" t="s">
        <v>408</v>
      </c>
      <c r="Q23" s="147">
        <v>126</v>
      </c>
      <c r="R23" s="147">
        <v>419</v>
      </c>
      <c r="S23" s="147">
        <v>687</v>
      </c>
      <c r="T23" s="147">
        <v>623</v>
      </c>
      <c r="U23" s="147">
        <v>465</v>
      </c>
      <c r="V23" s="147">
        <v>570</v>
      </c>
      <c r="W23" s="147">
        <v>536</v>
      </c>
      <c r="X23" s="147">
        <v>730</v>
      </c>
      <c r="Y23" s="147">
        <v>762</v>
      </c>
      <c r="Z23" s="147">
        <v>509</v>
      </c>
      <c r="AA23" s="147">
        <v>504</v>
      </c>
      <c r="AB23" s="147">
        <v>653</v>
      </c>
      <c r="AC23" s="147">
        <v>880</v>
      </c>
      <c r="AD23" s="147">
        <v>889</v>
      </c>
      <c r="AE23" s="159" t="s">
        <v>408</v>
      </c>
    </row>
    <row r="24" spans="1:33" x14ac:dyDescent="0.3">
      <c r="A24" s="26" t="s">
        <v>580</v>
      </c>
      <c r="B24" s="147" t="s">
        <v>408</v>
      </c>
      <c r="C24" s="147" t="s">
        <v>408</v>
      </c>
      <c r="D24" s="147" t="s">
        <v>408</v>
      </c>
      <c r="E24" s="147" t="s">
        <v>408</v>
      </c>
      <c r="F24" s="147" t="s">
        <v>408</v>
      </c>
      <c r="G24" s="147" t="s">
        <v>408</v>
      </c>
      <c r="H24" s="147" t="s">
        <v>408</v>
      </c>
      <c r="I24" s="147" t="s">
        <v>408</v>
      </c>
      <c r="J24" s="147" t="s">
        <v>408</v>
      </c>
      <c r="K24" s="147" t="s">
        <v>408</v>
      </c>
      <c r="L24" s="147" t="s">
        <v>408</v>
      </c>
      <c r="M24" s="147" t="s">
        <v>408</v>
      </c>
      <c r="N24" s="147" t="s">
        <v>408</v>
      </c>
      <c r="O24" s="147" t="s">
        <v>408</v>
      </c>
      <c r="P24" s="147" t="s">
        <v>408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59" t="s">
        <v>408</v>
      </c>
    </row>
    <row r="25" spans="1:33" x14ac:dyDescent="0.3">
      <c r="A25" s="152" t="s">
        <v>586</v>
      </c>
      <c r="B25" s="150">
        <f t="shared" ref="B25:P25" si="2">+SUM(B26:B27)</f>
        <v>0</v>
      </c>
      <c r="C25" s="150">
        <f t="shared" si="2"/>
        <v>0</v>
      </c>
      <c r="D25" s="150">
        <f t="shared" si="2"/>
        <v>0</v>
      </c>
      <c r="E25" s="150">
        <f t="shared" si="2"/>
        <v>0</v>
      </c>
      <c r="F25" s="150">
        <f t="shared" si="2"/>
        <v>0</v>
      </c>
      <c r="G25" s="150">
        <f t="shared" si="2"/>
        <v>0</v>
      </c>
      <c r="H25" s="150">
        <f t="shared" si="2"/>
        <v>0</v>
      </c>
      <c r="I25" s="150">
        <f t="shared" si="2"/>
        <v>0</v>
      </c>
      <c r="J25" s="150">
        <f t="shared" si="2"/>
        <v>0</v>
      </c>
      <c r="K25" s="150">
        <f t="shared" si="2"/>
        <v>0</v>
      </c>
      <c r="L25" s="150">
        <f t="shared" si="2"/>
        <v>0</v>
      </c>
      <c r="M25" s="150">
        <f t="shared" si="2"/>
        <v>0</v>
      </c>
      <c r="N25" s="150">
        <f t="shared" si="2"/>
        <v>0</v>
      </c>
      <c r="O25" s="150">
        <f t="shared" si="2"/>
        <v>0</v>
      </c>
      <c r="P25" s="150">
        <f t="shared" si="2"/>
        <v>0</v>
      </c>
      <c r="Q25" s="150">
        <f>+SUM(Q26:Q27)</f>
        <v>1.2E-2</v>
      </c>
      <c r="R25" s="150">
        <f t="shared" ref="R25:AD25" si="3">+SUM(R26:R27)</f>
        <v>1.2E-2</v>
      </c>
      <c r="S25" s="150">
        <f t="shared" si="3"/>
        <v>1.2E-2</v>
      </c>
      <c r="T25" s="150">
        <f t="shared" si="3"/>
        <v>1.2E-2</v>
      </c>
      <c r="U25" s="150">
        <f t="shared" si="3"/>
        <v>1.2E-2</v>
      </c>
      <c r="V25" s="150">
        <f t="shared" si="3"/>
        <v>1.2E-2</v>
      </c>
      <c r="W25" s="150">
        <f t="shared" si="3"/>
        <v>1.2E-2</v>
      </c>
      <c r="X25" s="150">
        <f t="shared" si="3"/>
        <v>1.2E-2</v>
      </c>
      <c r="Y25" s="150">
        <f t="shared" si="3"/>
        <v>1.2E-2</v>
      </c>
      <c r="Z25" s="150">
        <f t="shared" si="3"/>
        <v>1.2E-2</v>
      </c>
      <c r="AA25" s="150">
        <f t="shared" si="3"/>
        <v>1.2E-2</v>
      </c>
      <c r="AB25" s="150">
        <f t="shared" si="3"/>
        <v>1.2E-2</v>
      </c>
      <c r="AC25" s="150">
        <f t="shared" si="3"/>
        <v>1.2E-2</v>
      </c>
      <c r="AD25" s="150">
        <f t="shared" si="3"/>
        <v>1.2E-2</v>
      </c>
      <c r="AE25" s="150" t="s">
        <v>408</v>
      </c>
    </row>
    <row r="26" spans="1:33" x14ac:dyDescent="0.3">
      <c r="A26" s="25" t="s">
        <v>581</v>
      </c>
      <c r="B26" s="147" t="s">
        <v>408</v>
      </c>
      <c r="C26" s="147" t="s">
        <v>408</v>
      </c>
      <c r="D26" s="147" t="s">
        <v>408</v>
      </c>
      <c r="E26" s="147" t="s">
        <v>408</v>
      </c>
      <c r="F26" s="147" t="s">
        <v>408</v>
      </c>
      <c r="G26" s="147" t="s">
        <v>408</v>
      </c>
      <c r="H26" s="147" t="s">
        <v>408</v>
      </c>
      <c r="I26" s="147" t="s">
        <v>408</v>
      </c>
      <c r="J26" s="147" t="s">
        <v>408</v>
      </c>
      <c r="K26" s="147" t="s">
        <v>408</v>
      </c>
      <c r="L26" s="147" t="s">
        <v>408</v>
      </c>
      <c r="M26" s="147" t="s">
        <v>408</v>
      </c>
      <c r="N26" s="147" t="s">
        <v>408</v>
      </c>
      <c r="O26" s="147" t="s">
        <v>408</v>
      </c>
      <c r="P26" s="147" t="s">
        <v>408</v>
      </c>
      <c r="Q26" s="149">
        <v>1.2E-2</v>
      </c>
      <c r="R26" s="149">
        <v>1.2E-2</v>
      </c>
      <c r="S26" s="149">
        <v>1.2E-2</v>
      </c>
      <c r="T26" s="149">
        <v>1.2E-2</v>
      </c>
      <c r="U26" s="149">
        <v>1.2E-2</v>
      </c>
      <c r="V26" s="149">
        <v>1.2E-2</v>
      </c>
      <c r="W26" s="149">
        <v>1.2E-2</v>
      </c>
      <c r="X26" s="149">
        <v>1.2E-2</v>
      </c>
      <c r="Y26" s="149">
        <v>1.2E-2</v>
      </c>
      <c r="Z26" s="149">
        <v>1.2E-2</v>
      </c>
      <c r="AA26" s="149">
        <v>1.2E-2</v>
      </c>
      <c r="AB26" s="149">
        <v>1.2E-2</v>
      </c>
      <c r="AC26" s="149">
        <v>1.2E-2</v>
      </c>
      <c r="AD26" s="149">
        <v>1.2E-2</v>
      </c>
      <c r="AE26" s="159" t="s">
        <v>408</v>
      </c>
    </row>
    <row r="27" spans="1:33" x14ac:dyDescent="0.3">
      <c r="A27" s="26" t="s">
        <v>582</v>
      </c>
      <c r="B27" s="147" t="s">
        <v>408</v>
      </c>
      <c r="C27" s="147" t="s">
        <v>408</v>
      </c>
      <c r="D27" s="147" t="s">
        <v>408</v>
      </c>
      <c r="E27" s="147" t="s">
        <v>408</v>
      </c>
      <c r="F27" s="147" t="s">
        <v>408</v>
      </c>
      <c r="G27" s="147" t="s">
        <v>408</v>
      </c>
      <c r="H27" s="147" t="s">
        <v>408</v>
      </c>
      <c r="I27" s="147" t="s">
        <v>408</v>
      </c>
      <c r="J27" s="147" t="s">
        <v>408</v>
      </c>
      <c r="K27" s="147" t="s">
        <v>408</v>
      </c>
      <c r="L27" s="147" t="s">
        <v>408</v>
      </c>
      <c r="M27" s="147" t="s">
        <v>408</v>
      </c>
      <c r="N27" s="147" t="s">
        <v>408</v>
      </c>
      <c r="O27" s="147" t="s">
        <v>408</v>
      </c>
      <c r="P27" s="147" t="s">
        <v>408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59" t="s">
        <v>408</v>
      </c>
    </row>
    <row r="28" spans="1:33" x14ac:dyDescent="0.3">
      <c r="A28" s="152" t="s">
        <v>585</v>
      </c>
      <c r="B28" s="150">
        <f t="shared" ref="B28:P28" si="4">+SUM(B29:B30)</f>
        <v>0</v>
      </c>
      <c r="C28" s="150">
        <f t="shared" si="4"/>
        <v>0</v>
      </c>
      <c r="D28" s="150">
        <f t="shared" si="4"/>
        <v>0</v>
      </c>
      <c r="E28" s="150">
        <f t="shared" si="4"/>
        <v>0</v>
      </c>
      <c r="F28" s="150">
        <f t="shared" si="4"/>
        <v>0</v>
      </c>
      <c r="G28" s="150">
        <f t="shared" si="4"/>
        <v>0</v>
      </c>
      <c r="H28" s="150">
        <f t="shared" si="4"/>
        <v>0</v>
      </c>
      <c r="I28" s="150">
        <f t="shared" si="4"/>
        <v>0</v>
      </c>
      <c r="J28" s="150">
        <f t="shared" si="4"/>
        <v>0</v>
      </c>
      <c r="K28" s="150">
        <f t="shared" si="4"/>
        <v>0</v>
      </c>
      <c r="L28" s="150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51">
        <f>+SUM(Q29:Q30)</f>
        <v>1.3</v>
      </c>
      <c r="R28" s="151">
        <f t="shared" ref="R28:AD28" si="5">+SUM(R29:R30)</f>
        <v>1.3</v>
      </c>
      <c r="S28" s="151">
        <f t="shared" si="5"/>
        <v>1.3</v>
      </c>
      <c r="T28" s="151">
        <f t="shared" si="5"/>
        <v>1.3</v>
      </c>
      <c r="U28" s="151">
        <f t="shared" si="5"/>
        <v>1.3</v>
      </c>
      <c r="V28" s="151">
        <f t="shared" si="5"/>
        <v>1.3</v>
      </c>
      <c r="W28" s="151">
        <f t="shared" si="5"/>
        <v>1.3</v>
      </c>
      <c r="X28" s="151">
        <f t="shared" si="5"/>
        <v>1.3</v>
      </c>
      <c r="Y28" s="151">
        <f t="shared" si="5"/>
        <v>1.3</v>
      </c>
      <c r="Z28" s="151">
        <f t="shared" si="5"/>
        <v>1.3</v>
      </c>
      <c r="AA28" s="151">
        <f t="shared" si="5"/>
        <v>1.3</v>
      </c>
      <c r="AB28" s="151">
        <f t="shared" si="5"/>
        <v>1.3</v>
      </c>
      <c r="AC28" s="151">
        <f t="shared" si="5"/>
        <v>1.3</v>
      </c>
      <c r="AD28" s="151">
        <f t="shared" si="5"/>
        <v>1.3</v>
      </c>
      <c r="AE28" s="150" t="s">
        <v>408</v>
      </c>
    </row>
    <row r="29" spans="1:33" x14ac:dyDescent="0.3">
      <c r="A29" s="25" t="s">
        <v>583</v>
      </c>
      <c r="B29" s="147" t="s">
        <v>408</v>
      </c>
      <c r="C29" s="147" t="s">
        <v>408</v>
      </c>
      <c r="D29" s="147" t="s">
        <v>408</v>
      </c>
      <c r="E29" s="147" t="s">
        <v>408</v>
      </c>
      <c r="F29" s="147" t="s">
        <v>408</v>
      </c>
      <c r="G29" s="147" t="s">
        <v>408</v>
      </c>
      <c r="H29" s="147" t="s">
        <v>408</v>
      </c>
      <c r="I29" s="147" t="s">
        <v>408</v>
      </c>
      <c r="J29" s="147" t="s">
        <v>408</v>
      </c>
      <c r="K29" s="147" t="s">
        <v>408</v>
      </c>
      <c r="L29" s="147" t="s">
        <v>408</v>
      </c>
      <c r="M29" s="147" t="s">
        <v>408</v>
      </c>
      <c r="N29" s="147" t="s">
        <v>408</v>
      </c>
      <c r="O29" s="147" t="s">
        <v>408</v>
      </c>
      <c r="P29" s="147" t="s">
        <v>408</v>
      </c>
      <c r="Q29" s="49">
        <v>1.3</v>
      </c>
      <c r="R29" s="49">
        <v>1.3</v>
      </c>
      <c r="S29" s="49">
        <v>1.3</v>
      </c>
      <c r="T29" s="49">
        <v>1.3</v>
      </c>
      <c r="U29" s="49">
        <v>1.3</v>
      </c>
      <c r="V29" s="49">
        <v>1.3</v>
      </c>
      <c r="W29" s="49">
        <v>1.3</v>
      </c>
      <c r="X29" s="49">
        <v>1.3</v>
      </c>
      <c r="Y29" s="49">
        <v>1.3</v>
      </c>
      <c r="Z29" s="49">
        <v>1.3</v>
      </c>
      <c r="AA29" s="49">
        <v>1.3</v>
      </c>
      <c r="AB29" s="49">
        <v>1.3</v>
      </c>
      <c r="AC29" s="49">
        <v>1.3</v>
      </c>
      <c r="AD29" s="49">
        <v>1.3</v>
      </c>
      <c r="AE29" s="159" t="s">
        <v>408</v>
      </c>
    </row>
    <row r="30" spans="1:33" x14ac:dyDescent="0.3">
      <c r="A30" s="26" t="s">
        <v>584</v>
      </c>
      <c r="B30" s="148" t="s">
        <v>408</v>
      </c>
      <c r="C30" s="148" t="s">
        <v>408</v>
      </c>
      <c r="D30" s="148" t="s">
        <v>408</v>
      </c>
      <c r="E30" s="148" t="s">
        <v>408</v>
      </c>
      <c r="F30" s="148" t="s">
        <v>408</v>
      </c>
      <c r="G30" s="148" t="s">
        <v>408</v>
      </c>
      <c r="H30" s="148" t="s">
        <v>408</v>
      </c>
      <c r="I30" s="148" t="s">
        <v>408</v>
      </c>
      <c r="J30" s="148" t="s">
        <v>408</v>
      </c>
      <c r="K30" s="148" t="s">
        <v>408</v>
      </c>
      <c r="L30" s="148" t="s">
        <v>408</v>
      </c>
      <c r="M30" s="148" t="s">
        <v>408</v>
      </c>
      <c r="N30" s="148" t="s">
        <v>408</v>
      </c>
      <c r="O30" s="148" t="s">
        <v>408</v>
      </c>
      <c r="P30" s="148" t="s">
        <v>408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0</v>
      </c>
      <c r="AE30" s="148" t="s">
        <v>408</v>
      </c>
    </row>
  </sheetData>
  <conditionalFormatting sqref="A6:A7 A9:AD9 A21:AD21">
    <cfRule type="cellIs" dxfId="303" priority="35" operator="equal">
      <formula>"N/A"</formula>
    </cfRule>
  </conditionalFormatting>
  <conditionalFormatting sqref="A4:A5">
    <cfRule type="cellIs" dxfId="302" priority="36" operator="equal">
      <formula>"N/A"</formula>
    </cfRule>
  </conditionalFormatting>
  <conditionalFormatting sqref="B9:AD9">
    <cfRule type="cellIs" dxfId="301" priority="33" operator="equal">
      <formula>0</formula>
    </cfRule>
  </conditionalFormatting>
  <conditionalFormatting sqref="B10:AD10">
    <cfRule type="cellIs" dxfId="300" priority="31" operator="equal">
      <formula>"N/A"</formula>
    </cfRule>
    <cfRule type="cellIs" dxfId="299" priority="32" operator="equal">
      <formula>0</formula>
    </cfRule>
  </conditionalFormatting>
  <conditionalFormatting sqref="A16:A19">
    <cfRule type="cellIs" dxfId="298" priority="29" operator="equal">
      <formula>"N/A"</formula>
    </cfRule>
  </conditionalFormatting>
  <conditionalFormatting sqref="A14:A15">
    <cfRule type="cellIs" dxfId="297" priority="30" operator="equal">
      <formula>"N/A"</formula>
    </cfRule>
  </conditionalFormatting>
  <conditionalFormatting sqref="B21:AD21">
    <cfRule type="cellIs" dxfId="296" priority="28" operator="equal">
      <formula>0</formula>
    </cfRule>
  </conditionalFormatting>
  <conditionalFormatting sqref="B22:AD24 AG22">
    <cfRule type="cellIs" dxfId="295" priority="26" operator="equal">
      <formula>"N/A"</formula>
    </cfRule>
    <cfRule type="cellIs" dxfId="294" priority="27" operator="equal">
      <formula>0</formula>
    </cfRule>
  </conditionalFormatting>
  <conditionalFormatting sqref="B25:AD25">
    <cfRule type="cellIs" dxfId="293" priority="24" operator="equal">
      <formula>"N/A"</formula>
    </cfRule>
    <cfRule type="cellIs" dxfId="292" priority="25" operator="equal">
      <formula>0</formula>
    </cfRule>
  </conditionalFormatting>
  <conditionalFormatting sqref="B28:AD28">
    <cfRule type="cellIs" dxfId="291" priority="22" operator="equal">
      <formula>"N/A"</formula>
    </cfRule>
    <cfRule type="cellIs" dxfId="290" priority="23" operator="equal">
      <formula>0</formula>
    </cfRule>
  </conditionalFormatting>
  <conditionalFormatting sqref="B26:AD27">
    <cfRule type="cellIs" dxfId="289" priority="20" operator="equal">
      <formula>"N/A"</formula>
    </cfRule>
    <cfRule type="cellIs" dxfId="288" priority="21" operator="equal">
      <formula>0</formula>
    </cfRule>
  </conditionalFormatting>
  <conditionalFormatting sqref="B29:AD29 B30:P30">
    <cfRule type="cellIs" dxfId="287" priority="18" operator="equal">
      <formula>"N/A"</formula>
    </cfRule>
    <cfRule type="cellIs" dxfId="286" priority="19" operator="equal">
      <formula>0</formula>
    </cfRule>
  </conditionalFormatting>
  <conditionalFormatting sqref="Q30:AD30">
    <cfRule type="cellIs" dxfId="285" priority="16" operator="equal">
      <formula>"N/A"</formula>
    </cfRule>
    <cfRule type="cellIs" dxfId="284" priority="17" operator="equal">
      <formula>0</formula>
    </cfRule>
  </conditionalFormatting>
  <conditionalFormatting sqref="AE9 AE21">
    <cfRule type="cellIs" dxfId="283" priority="15" operator="equal">
      <formula>"N/A"</formula>
    </cfRule>
  </conditionalFormatting>
  <conditionalFormatting sqref="AE9">
    <cfRule type="cellIs" dxfId="282" priority="14" operator="equal">
      <formula>0</formula>
    </cfRule>
  </conditionalFormatting>
  <conditionalFormatting sqref="AE10">
    <cfRule type="cellIs" dxfId="281" priority="12" operator="equal">
      <formula>"N/A"</formula>
    </cfRule>
    <cfRule type="cellIs" dxfId="280" priority="13" operator="equal">
      <formula>0</formula>
    </cfRule>
  </conditionalFormatting>
  <conditionalFormatting sqref="AE21">
    <cfRule type="cellIs" dxfId="279" priority="11" operator="equal">
      <formula>0</formula>
    </cfRule>
  </conditionalFormatting>
  <conditionalFormatting sqref="AE22:AE24">
    <cfRule type="cellIs" dxfId="278" priority="9" operator="equal">
      <formula>"N/A"</formula>
    </cfRule>
    <cfRule type="cellIs" dxfId="277" priority="10" operator="equal">
      <formula>0</formula>
    </cfRule>
  </conditionalFormatting>
  <conditionalFormatting sqref="AE26:AE27">
    <cfRule type="cellIs" dxfId="276" priority="7" operator="equal">
      <formula>"N/A"</formula>
    </cfRule>
    <cfRule type="cellIs" dxfId="275" priority="8" operator="equal">
      <formula>0</formula>
    </cfRule>
  </conditionalFormatting>
  <conditionalFormatting sqref="AE29:AE30">
    <cfRule type="cellIs" dxfId="274" priority="5" operator="equal">
      <formula>"N/A"</formula>
    </cfRule>
    <cfRule type="cellIs" dxfId="273" priority="6" operator="equal">
      <formula>0</formula>
    </cfRule>
  </conditionalFormatting>
  <conditionalFormatting sqref="AE25">
    <cfRule type="cellIs" dxfId="272" priority="3" operator="equal">
      <formula>"N/A"</formula>
    </cfRule>
    <cfRule type="cellIs" dxfId="271" priority="4" operator="equal">
      <formula>0</formula>
    </cfRule>
  </conditionalFormatting>
  <conditionalFormatting sqref="AE28">
    <cfRule type="cellIs" dxfId="270" priority="1" operator="equal">
      <formula>"N/A"</formula>
    </cfRule>
    <cfRule type="cellIs" dxfId="269" priority="2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6C077-F10A-4EAF-B5B1-CB43F1C566D4}">
  <dimension ref="A1:AE17"/>
  <sheetViews>
    <sheetView topLeftCell="X1" zoomScale="70" zoomScaleNormal="70" workbookViewId="0">
      <selection activeCell="AE10" sqref="AD10:AE17"/>
    </sheetView>
  </sheetViews>
  <sheetFormatPr defaultRowHeight="14.4" x14ac:dyDescent="0.3"/>
  <cols>
    <col min="1" max="1" width="40.6640625" customWidth="1"/>
    <col min="2" max="2" width="34.5546875" bestFit="1" customWidth="1"/>
  </cols>
  <sheetData>
    <row r="1" spans="1:31" ht="18" x14ac:dyDescent="0.35">
      <c r="A1" s="38" t="s">
        <v>677</v>
      </c>
    </row>
    <row r="2" spans="1:31" ht="18" x14ac:dyDescent="0.35">
      <c r="A2" s="7"/>
    </row>
    <row r="3" spans="1:31" ht="18" x14ac:dyDescent="0.35">
      <c r="A3" s="13" t="s">
        <v>606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1" x14ac:dyDescent="0.3">
      <c r="A4" s="10" t="s">
        <v>569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1" x14ac:dyDescent="0.3">
      <c r="A5" s="11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1" x14ac:dyDescent="0.3">
      <c r="A6" s="6" t="s">
        <v>570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x14ac:dyDescent="0.3">
      <c r="A7" s="12" t="s">
        <v>571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1" x14ac:dyDescent="0.3">
      <c r="A9" s="18" t="s">
        <v>605</v>
      </c>
      <c r="B9" s="18">
        <v>1990</v>
      </c>
      <c r="C9" s="18">
        <v>1991</v>
      </c>
      <c r="D9" s="18">
        <v>1992</v>
      </c>
      <c r="E9" s="18">
        <v>1993</v>
      </c>
      <c r="F9" s="18">
        <v>1994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8">
        <v>2001</v>
      </c>
      <c r="N9" s="18">
        <v>2002</v>
      </c>
      <c r="O9" s="18">
        <v>2003</v>
      </c>
      <c r="P9" s="18">
        <v>2004</v>
      </c>
      <c r="Q9" s="18">
        <v>2005</v>
      </c>
      <c r="R9" s="18">
        <v>2006</v>
      </c>
      <c r="S9" s="18">
        <v>2007</v>
      </c>
      <c r="T9" s="18">
        <v>2008</v>
      </c>
      <c r="U9" s="18">
        <v>2009</v>
      </c>
      <c r="V9" s="18">
        <v>2010</v>
      </c>
      <c r="W9" s="18">
        <v>2011</v>
      </c>
      <c r="X9" s="18">
        <v>2012</v>
      </c>
      <c r="Y9" s="18">
        <v>2013</v>
      </c>
      <c r="Z9" s="18">
        <v>2014</v>
      </c>
      <c r="AA9" s="18">
        <v>2015</v>
      </c>
      <c r="AB9" s="18">
        <v>2016</v>
      </c>
      <c r="AC9" s="18">
        <v>2017</v>
      </c>
      <c r="AD9" s="18">
        <v>2018</v>
      </c>
      <c r="AE9" s="18">
        <v>2019</v>
      </c>
    </row>
    <row r="10" spans="1:31" x14ac:dyDescent="0.3">
      <c r="A10" s="25" t="s">
        <v>596</v>
      </c>
      <c r="B10" s="30" t="s">
        <v>408</v>
      </c>
      <c r="C10" s="30">
        <v>0</v>
      </c>
      <c r="D10" s="30" t="s">
        <v>408</v>
      </c>
      <c r="E10" s="30" t="s">
        <v>408</v>
      </c>
      <c r="F10" s="30" t="s">
        <v>408</v>
      </c>
      <c r="G10" s="30" t="s">
        <v>408</v>
      </c>
      <c r="H10" s="30" t="s">
        <v>408</v>
      </c>
      <c r="I10" s="30" t="s">
        <v>408</v>
      </c>
      <c r="J10" s="30" t="s">
        <v>408</v>
      </c>
      <c r="K10" s="30" t="s">
        <v>408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 t="s">
        <v>408</v>
      </c>
      <c r="Y10" s="30" t="s">
        <v>408</v>
      </c>
      <c r="Z10" s="30">
        <v>1000</v>
      </c>
      <c r="AA10" s="30">
        <v>0</v>
      </c>
      <c r="AB10" s="30">
        <v>0</v>
      </c>
      <c r="AC10" s="30">
        <v>0</v>
      </c>
      <c r="AD10" s="195" t="s">
        <v>408</v>
      </c>
      <c r="AE10" s="195" t="s">
        <v>408</v>
      </c>
    </row>
    <row r="11" spans="1:31" x14ac:dyDescent="0.3">
      <c r="A11" s="25" t="s">
        <v>598</v>
      </c>
      <c r="B11" s="31" t="s">
        <v>408</v>
      </c>
      <c r="C11" s="31">
        <v>0</v>
      </c>
      <c r="D11" s="31" t="s">
        <v>408</v>
      </c>
      <c r="E11" s="31" t="s">
        <v>408</v>
      </c>
      <c r="F11" s="31" t="s">
        <v>408</v>
      </c>
      <c r="G11" s="31" t="s">
        <v>408</v>
      </c>
      <c r="H11" s="31" t="s">
        <v>408</v>
      </c>
      <c r="I11" s="31" t="s">
        <v>408</v>
      </c>
      <c r="J11" s="31" t="s">
        <v>408</v>
      </c>
      <c r="K11" s="31" t="s">
        <v>408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 t="s">
        <v>408</v>
      </c>
      <c r="Y11" s="31" t="s">
        <v>408</v>
      </c>
      <c r="Z11" s="31">
        <v>0</v>
      </c>
      <c r="AA11" s="31">
        <v>0</v>
      </c>
      <c r="AB11" s="31">
        <v>0</v>
      </c>
      <c r="AC11" s="31">
        <v>1240.761</v>
      </c>
      <c r="AD11" s="196" t="s">
        <v>408</v>
      </c>
      <c r="AE11" s="196" t="s">
        <v>408</v>
      </c>
    </row>
    <row r="12" spans="1:31" x14ac:dyDescent="0.3">
      <c r="A12" s="25" t="s">
        <v>611</v>
      </c>
      <c r="B12" s="31" t="s">
        <v>408</v>
      </c>
      <c r="C12" s="31">
        <v>0.32300000000000001</v>
      </c>
      <c r="D12" s="31" t="s">
        <v>408</v>
      </c>
      <c r="E12" s="31" t="s">
        <v>408</v>
      </c>
      <c r="F12" s="31" t="s">
        <v>408</v>
      </c>
      <c r="G12" s="31" t="s">
        <v>408</v>
      </c>
      <c r="H12" s="31" t="s">
        <v>408</v>
      </c>
      <c r="I12" s="31" t="s">
        <v>408</v>
      </c>
      <c r="J12" s="31" t="s">
        <v>408</v>
      </c>
      <c r="K12" s="31" t="s">
        <v>408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 t="s">
        <v>408</v>
      </c>
      <c r="Y12" s="31" t="s">
        <v>408</v>
      </c>
      <c r="Z12" s="31">
        <v>0</v>
      </c>
      <c r="AA12" s="31">
        <v>0</v>
      </c>
      <c r="AB12" s="31">
        <v>0</v>
      </c>
      <c r="AC12" s="31">
        <v>0</v>
      </c>
      <c r="AD12" s="196" t="s">
        <v>408</v>
      </c>
      <c r="AE12" s="196" t="s">
        <v>408</v>
      </c>
    </row>
    <row r="13" spans="1:31" x14ac:dyDescent="0.3">
      <c r="A13" s="25" t="s">
        <v>600</v>
      </c>
      <c r="B13" s="31" t="s">
        <v>408</v>
      </c>
      <c r="C13" s="31">
        <v>0</v>
      </c>
      <c r="D13" s="31" t="s">
        <v>408</v>
      </c>
      <c r="E13" s="31" t="s">
        <v>408</v>
      </c>
      <c r="F13" s="31" t="s">
        <v>408</v>
      </c>
      <c r="G13" s="31" t="s">
        <v>408</v>
      </c>
      <c r="H13" s="31" t="s">
        <v>408</v>
      </c>
      <c r="I13" s="31" t="s">
        <v>408</v>
      </c>
      <c r="J13" s="31" t="s">
        <v>408</v>
      </c>
      <c r="K13" s="31" t="s">
        <v>408</v>
      </c>
      <c r="L13" s="31">
        <v>0</v>
      </c>
      <c r="M13" s="31">
        <v>0.42299999999999999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346.66900000000004</v>
      </c>
      <c r="T13" s="31">
        <v>0</v>
      </c>
      <c r="U13" s="31">
        <v>0</v>
      </c>
      <c r="V13" s="31">
        <v>0</v>
      </c>
      <c r="W13" s="31">
        <v>0</v>
      </c>
      <c r="X13" s="31" t="s">
        <v>408</v>
      </c>
      <c r="Y13" s="31" t="s">
        <v>408</v>
      </c>
      <c r="Z13" s="31">
        <v>236</v>
      </c>
      <c r="AA13" s="31">
        <v>0</v>
      </c>
      <c r="AB13" s="31">
        <v>0</v>
      </c>
      <c r="AC13" s="31">
        <v>0</v>
      </c>
      <c r="AD13" s="196" t="s">
        <v>408</v>
      </c>
      <c r="AE13" s="196" t="s">
        <v>408</v>
      </c>
    </row>
    <row r="14" spans="1:31" x14ac:dyDescent="0.3">
      <c r="A14" s="25" t="s">
        <v>614</v>
      </c>
      <c r="B14" s="31" t="s">
        <v>408</v>
      </c>
      <c r="C14" s="31">
        <v>0</v>
      </c>
      <c r="D14" s="31" t="s">
        <v>408</v>
      </c>
      <c r="E14" s="31" t="s">
        <v>408</v>
      </c>
      <c r="F14" s="31" t="s">
        <v>408</v>
      </c>
      <c r="G14" s="31" t="s">
        <v>408</v>
      </c>
      <c r="H14" s="31" t="s">
        <v>408</v>
      </c>
      <c r="I14" s="31" t="s">
        <v>408</v>
      </c>
      <c r="J14" s="31" t="s">
        <v>408</v>
      </c>
      <c r="K14" s="31" t="s">
        <v>408</v>
      </c>
      <c r="L14" s="31">
        <v>0</v>
      </c>
      <c r="M14" s="31">
        <v>2.0150000000000001</v>
      </c>
      <c r="N14" s="31">
        <v>5.3</v>
      </c>
      <c r="O14" s="31">
        <v>16.684000000000001</v>
      </c>
      <c r="P14" s="31">
        <v>0</v>
      </c>
      <c r="Q14" s="31">
        <v>1.6500000000000001</v>
      </c>
      <c r="R14" s="31">
        <v>0.247</v>
      </c>
      <c r="S14" s="31">
        <v>258.29100000000005</v>
      </c>
      <c r="T14" s="31">
        <v>0</v>
      </c>
      <c r="U14" s="31">
        <v>0</v>
      </c>
      <c r="V14" s="31">
        <v>0.5</v>
      </c>
      <c r="W14" s="31">
        <v>31.669</v>
      </c>
      <c r="X14" s="31" t="s">
        <v>408</v>
      </c>
      <c r="Y14" s="31" t="s">
        <v>408</v>
      </c>
      <c r="Z14" s="31">
        <v>0</v>
      </c>
      <c r="AA14" s="31">
        <v>0</v>
      </c>
      <c r="AB14" s="31">
        <v>0</v>
      </c>
      <c r="AC14" s="31">
        <v>0</v>
      </c>
      <c r="AD14" s="196" t="s">
        <v>408</v>
      </c>
      <c r="AE14" s="196" t="s">
        <v>408</v>
      </c>
    </row>
    <row r="15" spans="1:31" x14ac:dyDescent="0.3">
      <c r="A15" s="25" t="s">
        <v>617</v>
      </c>
      <c r="B15" s="31" t="s">
        <v>408</v>
      </c>
      <c r="C15" s="31">
        <v>1.429</v>
      </c>
      <c r="D15" s="31" t="s">
        <v>408</v>
      </c>
      <c r="E15" s="31" t="s">
        <v>408</v>
      </c>
      <c r="F15" s="31" t="s">
        <v>408</v>
      </c>
      <c r="G15" s="31" t="s">
        <v>408</v>
      </c>
      <c r="H15" s="31" t="s">
        <v>408</v>
      </c>
      <c r="I15" s="31" t="s">
        <v>408</v>
      </c>
      <c r="J15" s="31" t="s">
        <v>408</v>
      </c>
      <c r="K15" s="31" t="s">
        <v>408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 t="s">
        <v>408</v>
      </c>
      <c r="Y15" s="31" t="s">
        <v>408</v>
      </c>
      <c r="Z15" s="31">
        <v>0</v>
      </c>
      <c r="AA15" s="31">
        <v>0</v>
      </c>
      <c r="AB15" s="31">
        <v>0</v>
      </c>
      <c r="AC15" s="31">
        <v>0</v>
      </c>
      <c r="AD15" s="196" t="s">
        <v>408</v>
      </c>
      <c r="AE15" s="196" t="s">
        <v>408</v>
      </c>
    </row>
    <row r="16" spans="1:31" x14ac:dyDescent="0.3">
      <c r="A16" s="25" t="s">
        <v>668</v>
      </c>
      <c r="B16" s="31" t="s">
        <v>408</v>
      </c>
      <c r="C16" s="31">
        <v>4.1310000000000002</v>
      </c>
      <c r="D16" s="31" t="s">
        <v>408</v>
      </c>
      <c r="E16" s="31" t="s">
        <v>408</v>
      </c>
      <c r="F16" s="31" t="s">
        <v>408</v>
      </c>
      <c r="G16" s="31" t="s">
        <v>408</v>
      </c>
      <c r="H16" s="31" t="s">
        <v>408</v>
      </c>
      <c r="I16" s="31" t="s">
        <v>408</v>
      </c>
      <c r="J16" s="31" t="s">
        <v>408</v>
      </c>
      <c r="K16" s="31" t="s">
        <v>408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 t="s">
        <v>408</v>
      </c>
      <c r="Y16" s="31" t="s">
        <v>408</v>
      </c>
      <c r="Z16" s="31">
        <v>0</v>
      </c>
      <c r="AA16" s="31">
        <v>0</v>
      </c>
      <c r="AB16" s="31">
        <v>0</v>
      </c>
      <c r="AC16" s="31">
        <v>0</v>
      </c>
      <c r="AD16" s="196" t="s">
        <v>408</v>
      </c>
      <c r="AE16" s="196" t="s">
        <v>408</v>
      </c>
    </row>
    <row r="17" spans="1:31" x14ac:dyDescent="0.3">
      <c r="A17" s="26" t="s">
        <v>602</v>
      </c>
      <c r="B17" s="33" t="s">
        <v>408</v>
      </c>
      <c r="C17" s="33">
        <v>0</v>
      </c>
      <c r="D17" s="33" t="s">
        <v>408</v>
      </c>
      <c r="E17" s="33" t="s">
        <v>408</v>
      </c>
      <c r="F17" s="33" t="s">
        <v>408</v>
      </c>
      <c r="G17" s="33" t="s">
        <v>408</v>
      </c>
      <c r="H17" s="33" t="s">
        <v>408</v>
      </c>
      <c r="I17" s="33" t="s">
        <v>408</v>
      </c>
      <c r="J17" s="33" t="s">
        <v>408</v>
      </c>
      <c r="K17" s="33" t="s">
        <v>408</v>
      </c>
      <c r="L17" s="33">
        <v>7.3</v>
      </c>
      <c r="M17" s="33">
        <v>0.73499999999999999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 t="s">
        <v>408</v>
      </c>
      <c r="Y17" s="33" t="s">
        <v>408</v>
      </c>
      <c r="Z17" s="33">
        <v>0</v>
      </c>
      <c r="AA17" s="33">
        <v>0</v>
      </c>
      <c r="AB17" s="33">
        <v>0</v>
      </c>
      <c r="AC17" s="33">
        <v>0</v>
      </c>
      <c r="AD17" s="197" t="s">
        <v>408</v>
      </c>
      <c r="AE17" s="197" t="s">
        <v>408</v>
      </c>
    </row>
  </sheetData>
  <conditionalFormatting sqref="B3:AD8">
    <cfRule type="cellIs" dxfId="36" priority="9" operator="equal">
      <formula>0</formula>
    </cfRule>
  </conditionalFormatting>
  <conditionalFormatting sqref="A3:A4 A6:A7 B3:AD8">
    <cfRule type="cellIs" dxfId="35" priority="11" operator="equal">
      <formula>"N/A"</formula>
    </cfRule>
  </conditionalFormatting>
  <conditionalFormatting sqref="A3:A5">
    <cfRule type="cellIs" dxfId="34" priority="10" operator="equal">
      <formula>"N/A"</formula>
    </cfRule>
  </conditionalFormatting>
  <conditionalFormatting sqref="A9:AD9">
    <cfRule type="cellIs" dxfId="33" priority="8" operator="equal">
      <formula>"N/A"</formula>
    </cfRule>
  </conditionalFormatting>
  <conditionalFormatting sqref="B9:AD9">
    <cfRule type="cellIs" dxfId="32" priority="7" operator="equal">
      <formula>0</formula>
    </cfRule>
  </conditionalFormatting>
  <conditionalFormatting sqref="B10:AC17">
    <cfRule type="cellIs" dxfId="31" priority="5" operator="equal">
      <formula>0</formula>
    </cfRule>
  </conditionalFormatting>
  <conditionalFormatting sqref="B10:AC17">
    <cfRule type="cellIs" dxfId="30" priority="6" operator="equal">
      <formula>"N/A"</formula>
    </cfRule>
  </conditionalFormatting>
  <conditionalFormatting sqref="AE9">
    <cfRule type="cellIs" dxfId="29" priority="4" operator="equal">
      <formula>"N/A"</formula>
    </cfRule>
  </conditionalFormatting>
  <conditionalFormatting sqref="AE9">
    <cfRule type="cellIs" dxfId="28" priority="3" operator="equal">
      <formula>0</formula>
    </cfRule>
  </conditionalFormatting>
  <conditionalFormatting sqref="AD10:AE17">
    <cfRule type="cellIs" dxfId="27" priority="1" operator="equal">
      <formula>0</formula>
    </cfRule>
  </conditionalFormatting>
  <conditionalFormatting sqref="AD10:AE17">
    <cfRule type="cellIs" dxfId="26" priority="2" operator="equal">
      <formula>"N/A"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0F0A-F416-4571-A45E-2652FF39C3BB}">
  <dimension ref="A1:H24"/>
  <sheetViews>
    <sheetView topLeftCell="D1" zoomScale="85" zoomScaleNormal="85" workbookViewId="0">
      <selection activeCell="F18" sqref="F18"/>
    </sheetView>
  </sheetViews>
  <sheetFormatPr defaultRowHeight="14.4" x14ac:dyDescent="0.3"/>
  <cols>
    <col min="1" max="1" width="11.77734375" customWidth="1"/>
    <col min="2" max="2" width="25.5546875" customWidth="1"/>
    <col min="3" max="3" width="20" customWidth="1"/>
    <col min="4" max="4" width="17.33203125" customWidth="1"/>
    <col min="5" max="5" width="34.44140625" customWidth="1"/>
    <col min="6" max="6" width="17.33203125" customWidth="1"/>
    <col min="7" max="7" width="15.6640625" customWidth="1"/>
    <col min="8" max="8" width="20" customWidth="1"/>
  </cols>
  <sheetData>
    <row r="1" spans="1:8" ht="18" x14ac:dyDescent="0.35">
      <c r="A1" s="7" t="s">
        <v>690</v>
      </c>
    </row>
    <row r="2" spans="1:8" ht="18" x14ac:dyDescent="0.35">
      <c r="A2" s="7"/>
    </row>
    <row r="3" spans="1:8" ht="18" x14ac:dyDescent="0.35">
      <c r="A3" s="13" t="s">
        <v>691</v>
      </c>
    </row>
    <row r="4" spans="1:8" x14ac:dyDescent="0.3">
      <c r="A4" s="10" t="s">
        <v>569</v>
      </c>
    </row>
    <row r="5" spans="1:8" x14ac:dyDescent="0.3">
      <c r="A5" s="11" t="s">
        <v>447</v>
      </c>
    </row>
    <row r="7" spans="1:8" x14ac:dyDescent="0.3">
      <c r="A7" s="103" t="s">
        <v>693</v>
      </c>
      <c r="B7" s="103" t="s">
        <v>694</v>
      </c>
      <c r="C7" s="103" t="s">
        <v>695</v>
      </c>
      <c r="D7" s="103" t="s">
        <v>696</v>
      </c>
      <c r="E7" s="103" t="s">
        <v>697</v>
      </c>
      <c r="F7" s="103" t="s">
        <v>698</v>
      </c>
      <c r="G7" s="103" t="s">
        <v>699</v>
      </c>
      <c r="H7" s="103" t="s">
        <v>700</v>
      </c>
    </row>
    <row r="8" spans="1:8" x14ac:dyDescent="0.3">
      <c r="A8" s="99">
        <v>652</v>
      </c>
      <c r="B8" s="101" t="s">
        <v>701</v>
      </c>
      <c r="C8" s="99">
        <v>85042210</v>
      </c>
      <c r="D8" s="101" t="s">
        <v>448</v>
      </c>
      <c r="E8" s="101" t="s">
        <v>713</v>
      </c>
      <c r="F8" s="99">
        <v>1</v>
      </c>
      <c r="G8" s="99">
        <v>6275</v>
      </c>
      <c r="H8" s="101" t="s">
        <v>449</v>
      </c>
    </row>
    <row r="9" spans="1:8" x14ac:dyDescent="0.3">
      <c r="A9" s="99">
        <v>653</v>
      </c>
      <c r="B9" s="101" t="s">
        <v>701</v>
      </c>
      <c r="C9" s="99">
        <v>85042210</v>
      </c>
      <c r="D9" s="101" t="s">
        <v>448</v>
      </c>
      <c r="E9" s="101" t="s">
        <v>713</v>
      </c>
      <c r="F9" s="99">
        <v>1</v>
      </c>
      <c r="G9" s="99">
        <v>6275</v>
      </c>
      <c r="H9" s="101" t="s">
        <v>449</v>
      </c>
    </row>
    <row r="10" spans="1:8" x14ac:dyDescent="0.3">
      <c r="A10" s="99">
        <v>654</v>
      </c>
      <c r="B10" s="101" t="s">
        <v>701</v>
      </c>
      <c r="C10" s="99">
        <v>85042210</v>
      </c>
      <c r="D10" s="101" t="s">
        <v>448</v>
      </c>
      <c r="E10" s="101" t="s">
        <v>713</v>
      </c>
      <c r="F10" s="99">
        <v>1</v>
      </c>
      <c r="G10" s="99">
        <v>6275</v>
      </c>
      <c r="H10" s="101" t="s">
        <v>449</v>
      </c>
    </row>
    <row r="11" spans="1:8" x14ac:dyDescent="0.3">
      <c r="A11" s="99">
        <v>655</v>
      </c>
      <c r="B11" s="101" t="s">
        <v>701</v>
      </c>
      <c r="C11" s="99">
        <v>85042210</v>
      </c>
      <c r="D11" s="101" t="s">
        <v>448</v>
      </c>
      <c r="E11" s="101" t="s">
        <v>713</v>
      </c>
      <c r="F11" s="99">
        <v>1</v>
      </c>
      <c r="G11" s="99">
        <v>6275</v>
      </c>
      <c r="H11" s="101" t="s">
        <v>449</v>
      </c>
    </row>
    <row r="12" spans="1:8" x14ac:dyDescent="0.3">
      <c r="A12" s="100">
        <v>656</v>
      </c>
      <c r="B12" s="102" t="s">
        <v>701</v>
      </c>
      <c r="C12" s="100">
        <v>85042210</v>
      </c>
      <c r="D12" s="102" t="s">
        <v>448</v>
      </c>
      <c r="E12" s="102" t="s">
        <v>713</v>
      </c>
      <c r="F12" s="100">
        <v>1</v>
      </c>
      <c r="G12" s="100">
        <v>6275</v>
      </c>
      <c r="H12" s="102" t="s">
        <v>449</v>
      </c>
    </row>
    <row r="15" spans="1:8" ht="18" x14ac:dyDescent="0.35">
      <c r="A15" s="13" t="s">
        <v>692</v>
      </c>
    </row>
    <row r="16" spans="1:8" x14ac:dyDescent="0.3">
      <c r="A16" s="10" t="s">
        <v>569</v>
      </c>
    </row>
    <row r="17" spans="1:5" x14ac:dyDescent="0.3">
      <c r="A17" s="11" t="s">
        <v>447</v>
      </c>
    </row>
    <row r="19" spans="1:5" ht="14.4" customHeight="1" x14ac:dyDescent="0.3">
      <c r="A19" s="103" t="s">
        <v>693</v>
      </c>
      <c r="B19" s="61" t="s">
        <v>702</v>
      </c>
      <c r="C19" s="62" t="s">
        <v>703</v>
      </c>
      <c r="D19" s="61" t="s">
        <v>704</v>
      </c>
      <c r="E19" s="61" t="s">
        <v>705</v>
      </c>
    </row>
    <row r="20" spans="1:5" x14ac:dyDescent="0.3">
      <c r="A20" s="104">
        <v>652</v>
      </c>
      <c r="B20" s="106" t="s">
        <v>706</v>
      </c>
      <c r="C20" s="104">
        <v>1500</v>
      </c>
      <c r="D20" s="104" t="s">
        <v>450</v>
      </c>
      <c r="E20" s="104" t="s">
        <v>451</v>
      </c>
    </row>
    <row r="21" spans="1:5" x14ac:dyDescent="0.3">
      <c r="A21" s="104">
        <v>653</v>
      </c>
      <c r="B21" s="106" t="s">
        <v>706</v>
      </c>
      <c r="C21" s="104">
        <v>1500</v>
      </c>
      <c r="D21" s="104" t="s">
        <v>450</v>
      </c>
      <c r="E21" s="104" t="s">
        <v>451</v>
      </c>
    </row>
    <row r="22" spans="1:5" x14ac:dyDescent="0.3">
      <c r="A22" s="104">
        <v>654</v>
      </c>
      <c r="B22" s="106" t="s">
        <v>706</v>
      </c>
      <c r="C22" s="104">
        <v>1500</v>
      </c>
      <c r="D22" s="104" t="s">
        <v>450</v>
      </c>
      <c r="E22" s="104" t="s">
        <v>451</v>
      </c>
    </row>
    <row r="23" spans="1:5" x14ac:dyDescent="0.3">
      <c r="A23" s="104">
        <v>655</v>
      </c>
      <c r="B23" s="106" t="s">
        <v>706</v>
      </c>
      <c r="C23" s="104">
        <v>1500</v>
      </c>
      <c r="D23" s="104" t="s">
        <v>450</v>
      </c>
      <c r="E23" s="104" t="s">
        <v>451</v>
      </c>
    </row>
    <row r="24" spans="1:5" x14ac:dyDescent="0.3">
      <c r="A24" s="105">
        <v>656</v>
      </c>
      <c r="B24" s="107" t="s">
        <v>706</v>
      </c>
      <c r="C24" s="105">
        <v>1500</v>
      </c>
      <c r="D24" s="105" t="s">
        <v>450</v>
      </c>
      <c r="E24" s="105" t="s">
        <v>451</v>
      </c>
    </row>
  </sheetData>
  <conditionalFormatting sqref="A3:A4">
    <cfRule type="cellIs" dxfId="25" priority="4" operator="equal">
      <formula>"N/A"</formula>
    </cfRule>
  </conditionalFormatting>
  <conditionalFormatting sqref="A3:A5">
    <cfRule type="cellIs" dxfId="24" priority="3" operator="equal">
      <formula>"N/A"</formula>
    </cfRule>
  </conditionalFormatting>
  <conditionalFormatting sqref="A15:A16">
    <cfRule type="cellIs" dxfId="23" priority="2" operator="equal">
      <formula>"N/A"</formula>
    </cfRule>
  </conditionalFormatting>
  <conditionalFormatting sqref="A15:A17">
    <cfRule type="cellIs" dxfId="22" priority="1" operator="equal">
      <formula>"N/A"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C9D4-F504-4863-9462-020A9D8EF8CA}">
  <dimension ref="A1:AE15"/>
  <sheetViews>
    <sheetView zoomScale="70" zoomScaleNormal="70" workbookViewId="0">
      <selection activeCell="D21" sqref="D21"/>
    </sheetView>
  </sheetViews>
  <sheetFormatPr defaultRowHeight="14.4" x14ac:dyDescent="0.3"/>
  <cols>
    <col min="1" max="1" width="38.6640625" customWidth="1"/>
    <col min="2" max="2" width="27.109375" bestFit="1" customWidth="1"/>
  </cols>
  <sheetData>
    <row r="1" spans="1:31" ht="18" x14ac:dyDescent="0.35">
      <c r="A1" s="38" t="s">
        <v>678</v>
      </c>
    </row>
    <row r="2" spans="1:31" ht="18" x14ac:dyDescent="0.35">
      <c r="A2" s="7"/>
    </row>
    <row r="3" spans="1:31" ht="18" x14ac:dyDescent="0.35">
      <c r="A3" s="13" t="s">
        <v>606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1" x14ac:dyDescent="0.3">
      <c r="A4" s="10" t="s">
        <v>569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1" x14ac:dyDescent="0.3">
      <c r="A5" s="11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1" x14ac:dyDescent="0.3">
      <c r="A6" s="6" t="s">
        <v>570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x14ac:dyDescent="0.3">
      <c r="A7" s="12" t="s">
        <v>571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1" x14ac:dyDescent="0.3">
      <c r="A9" s="18" t="s">
        <v>605</v>
      </c>
      <c r="B9" s="18">
        <v>1990</v>
      </c>
      <c r="C9" s="18">
        <v>1991</v>
      </c>
      <c r="D9" s="18">
        <v>1992</v>
      </c>
      <c r="E9" s="18">
        <v>1993</v>
      </c>
      <c r="F9" s="18">
        <v>1994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8">
        <v>2001</v>
      </c>
      <c r="N9" s="18">
        <v>2002</v>
      </c>
      <c r="O9" s="18">
        <v>2003</v>
      </c>
      <c r="P9" s="18">
        <v>2004</v>
      </c>
      <c r="Q9" s="18">
        <v>2005</v>
      </c>
      <c r="R9" s="18">
        <v>2006</v>
      </c>
      <c r="S9" s="18">
        <v>2007</v>
      </c>
      <c r="T9" s="18">
        <v>2008</v>
      </c>
      <c r="U9" s="18">
        <v>2009</v>
      </c>
      <c r="V9" s="18">
        <v>2010</v>
      </c>
      <c r="W9" s="18">
        <v>2011</v>
      </c>
      <c r="X9" s="18">
        <v>2012</v>
      </c>
      <c r="Y9" s="18">
        <v>2013</v>
      </c>
      <c r="Z9" s="18">
        <v>2014</v>
      </c>
      <c r="AA9" s="18">
        <v>2015</v>
      </c>
      <c r="AB9" s="18">
        <v>2016</v>
      </c>
      <c r="AC9" s="18">
        <v>2017</v>
      </c>
      <c r="AD9" s="18">
        <v>2018</v>
      </c>
      <c r="AE9" s="18">
        <v>2019</v>
      </c>
    </row>
    <row r="10" spans="1:31" x14ac:dyDescent="0.3">
      <c r="A10" s="39" t="s">
        <v>595</v>
      </c>
      <c r="B10" s="30" t="s">
        <v>408</v>
      </c>
      <c r="C10" s="30">
        <v>0</v>
      </c>
      <c r="D10" s="30" t="s">
        <v>408</v>
      </c>
      <c r="E10" s="30" t="s">
        <v>408</v>
      </c>
      <c r="F10" s="30" t="s">
        <v>408</v>
      </c>
      <c r="G10" s="30" t="s">
        <v>408</v>
      </c>
      <c r="H10" s="30" t="s">
        <v>408</v>
      </c>
      <c r="I10" s="30" t="s">
        <v>408</v>
      </c>
      <c r="J10" s="30" t="s">
        <v>408</v>
      </c>
      <c r="K10" s="30" t="s">
        <v>408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5.1970000000000001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 t="s">
        <v>408</v>
      </c>
      <c r="Y10" s="30" t="s">
        <v>408</v>
      </c>
      <c r="Z10" s="30">
        <v>0</v>
      </c>
      <c r="AA10" s="30">
        <v>0</v>
      </c>
      <c r="AB10" s="30">
        <v>0</v>
      </c>
      <c r="AC10" s="30">
        <v>0</v>
      </c>
      <c r="AD10" s="195" t="s">
        <v>408</v>
      </c>
      <c r="AE10" s="195" t="s">
        <v>408</v>
      </c>
    </row>
    <row r="11" spans="1:31" x14ac:dyDescent="0.3">
      <c r="A11" s="25" t="s">
        <v>597</v>
      </c>
      <c r="B11" s="31" t="s">
        <v>408</v>
      </c>
      <c r="C11" s="31">
        <v>0</v>
      </c>
      <c r="D11" s="31" t="s">
        <v>408</v>
      </c>
      <c r="E11" s="31" t="s">
        <v>408</v>
      </c>
      <c r="F11" s="31" t="s">
        <v>408</v>
      </c>
      <c r="G11" s="31" t="s">
        <v>408</v>
      </c>
      <c r="H11" s="31" t="s">
        <v>408</v>
      </c>
      <c r="I11" s="31" t="s">
        <v>408</v>
      </c>
      <c r="J11" s="31" t="s">
        <v>408</v>
      </c>
      <c r="K11" s="31" t="s">
        <v>408</v>
      </c>
      <c r="L11" s="31">
        <v>0</v>
      </c>
      <c r="M11" s="31">
        <v>0</v>
      </c>
      <c r="N11" s="31">
        <v>7.43</v>
      </c>
      <c r="O11" s="31">
        <v>0</v>
      </c>
      <c r="P11" s="31">
        <v>0</v>
      </c>
      <c r="Q11" s="31">
        <v>0.86599999999999999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 t="s">
        <v>408</v>
      </c>
      <c r="Y11" s="31" t="s">
        <v>408</v>
      </c>
      <c r="Z11" s="31">
        <v>0</v>
      </c>
      <c r="AA11" s="31">
        <v>0</v>
      </c>
      <c r="AB11" s="31">
        <v>0</v>
      </c>
      <c r="AC11" s="31">
        <v>0</v>
      </c>
      <c r="AD11" s="196" t="s">
        <v>408</v>
      </c>
      <c r="AE11" s="196" t="s">
        <v>408</v>
      </c>
    </row>
    <row r="12" spans="1:31" x14ac:dyDescent="0.3">
      <c r="A12" s="25" t="s">
        <v>599</v>
      </c>
      <c r="B12" s="31" t="s">
        <v>408</v>
      </c>
      <c r="C12" s="31">
        <v>0</v>
      </c>
      <c r="D12" s="31" t="s">
        <v>408</v>
      </c>
      <c r="E12" s="31" t="s">
        <v>408</v>
      </c>
      <c r="F12" s="31" t="s">
        <v>408</v>
      </c>
      <c r="G12" s="31" t="s">
        <v>408</v>
      </c>
      <c r="H12" s="31" t="s">
        <v>408</v>
      </c>
      <c r="I12" s="31" t="s">
        <v>408</v>
      </c>
      <c r="J12" s="31" t="s">
        <v>408</v>
      </c>
      <c r="K12" s="31" t="s">
        <v>408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2.7879999999999998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 t="s">
        <v>408</v>
      </c>
      <c r="Y12" s="31" t="s">
        <v>408</v>
      </c>
      <c r="Z12" s="31">
        <v>0</v>
      </c>
      <c r="AA12" s="31">
        <v>0</v>
      </c>
      <c r="AB12" s="31">
        <v>0</v>
      </c>
      <c r="AC12" s="31">
        <v>0</v>
      </c>
      <c r="AD12" s="196" t="s">
        <v>408</v>
      </c>
      <c r="AE12" s="196" t="s">
        <v>408</v>
      </c>
    </row>
    <row r="13" spans="1:31" x14ac:dyDescent="0.3">
      <c r="A13" s="25" t="s">
        <v>614</v>
      </c>
      <c r="B13" s="31" t="s">
        <v>408</v>
      </c>
      <c r="C13" s="31">
        <v>0</v>
      </c>
      <c r="D13" s="31" t="s">
        <v>408</v>
      </c>
      <c r="E13" s="31" t="s">
        <v>408</v>
      </c>
      <c r="F13" s="31" t="s">
        <v>408</v>
      </c>
      <c r="G13" s="31" t="s">
        <v>408</v>
      </c>
      <c r="H13" s="31" t="s">
        <v>408</v>
      </c>
      <c r="I13" s="31" t="s">
        <v>408</v>
      </c>
      <c r="J13" s="31" t="s">
        <v>408</v>
      </c>
      <c r="K13" s="31" t="s">
        <v>408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 t="s">
        <v>408</v>
      </c>
      <c r="Y13" s="31" t="s">
        <v>408</v>
      </c>
      <c r="Z13" s="31">
        <v>0</v>
      </c>
      <c r="AA13" s="31">
        <v>0</v>
      </c>
      <c r="AB13" s="31">
        <v>0</v>
      </c>
      <c r="AC13" s="31">
        <v>0</v>
      </c>
      <c r="AD13" s="196" t="s">
        <v>408</v>
      </c>
      <c r="AE13" s="196" t="s">
        <v>408</v>
      </c>
    </row>
    <row r="14" spans="1:31" x14ac:dyDescent="0.3">
      <c r="A14" s="25" t="s">
        <v>601</v>
      </c>
      <c r="B14" s="31" t="s">
        <v>408</v>
      </c>
      <c r="C14" s="31">
        <v>0</v>
      </c>
      <c r="D14" s="31" t="s">
        <v>408</v>
      </c>
      <c r="E14" s="31" t="s">
        <v>408</v>
      </c>
      <c r="F14" s="31" t="s">
        <v>408</v>
      </c>
      <c r="G14" s="31" t="s">
        <v>408</v>
      </c>
      <c r="H14" s="31" t="s">
        <v>408</v>
      </c>
      <c r="I14" s="31" t="s">
        <v>408</v>
      </c>
      <c r="J14" s="31" t="s">
        <v>408</v>
      </c>
      <c r="K14" s="31" t="s">
        <v>408</v>
      </c>
      <c r="L14" s="31">
        <v>0</v>
      </c>
      <c r="M14" s="31">
        <v>0</v>
      </c>
      <c r="N14" s="31">
        <v>97.384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 t="s">
        <v>408</v>
      </c>
      <c r="Y14" s="31" t="s">
        <v>408</v>
      </c>
      <c r="Z14" s="31">
        <v>0</v>
      </c>
      <c r="AA14" s="31">
        <v>0</v>
      </c>
      <c r="AB14" s="31">
        <v>0</v>
      </c>
      <c r="AC14" s="31">
        <v>0</v>
      </c>
      <c r="AD14" s="196" t="s">
        <v>408</v>
      </c>
      <c r="AE14" s="196" t="s">
        <v>408</v>
      </c>
    </row>
    <row r="15" spans="1:31" x14ac:dyDescent="0.3">
      <c r="A15" s="26" t="s">
        <v>603</v>
      </c>
      <c r="B15" s="33" t="s">
        <v>408</v>
      </c>
      <c r="C15" s="33">
        <v>0</v>
      </c>
      <c r="D15" s="33" t="s">
        <v>408</v>
      </c>
      <c r="E15" s="33" t="s">
        <v>408</v>
      </c>
      <c r="F15" s="33" t="s">
        <v>408</v>
      </c>
      <c r="G15" s="33" t="s">
        <v>408</v>
      </c>
      <c r="H15" s="33" t="s">
        <v>408</v>
      </c>
      <c r="I15" s="33" t="s">
        <v>408</v>
      </c>
      <c r="J15" s="33" t="s">
        <v>408</v>
      </c>
      <c r="K15" s="33" t="s">
        <v>408</v>
      </c>
      <c r="L15" s="33">
        <v>0</v>
      </c>
      <c r="M15" s="33">
        <v>0</v>
      </c>
      <c r="N15" s="33">
        <v>0.38400000000000001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 t="s">
        <v>408</v>
      </c>
      <c r="Y15" s="33" t="s">
        <v>408</v>
      </c>
      <c r="Z15" s="33">
        <v>0</v>
      </c>
      <c r="AA15" s="33">
        <v>0</v>
      </c>
      <c r="AB15" s="33">
        <v>0</v>
      </c>
      <c r="AC15" s="33">
        <v>0</v>
      </c>
      <c r="AD15" s="197" t="s">
        <v>408</v>
      </c>
      <c r="AE15" s="197" t="s">
        <v>408</v>
      </c>
    </row>
  </sheetData>
  <conditionalFormatting sqref="B3:AD8">
    <cfRule type="cellIs" dxfId="21" priority="9" operator="equal">
      <formula>0</formula>
    </cfRule>
  </conditionalFormatting>
  <conditionalFormatting sqref="A3:A4 A6:A7 B3:AD8">
    <cfRule type="cellIs" dxfId="20" priority="11" operator="equal">
      <formula>"N/A"</formula>
    </cfRule>
  </conditionalFormatting>
  <conditionalFormatting sqref="A3:A5">
    <cfRule type="cellIs" dxfId="19" priority="10" operator="equal">
      <formula>"N/A"</formula>
    </cfRule>
  </conditionalFormatting>
  <conditionalFormatting sqref="A9:AD9">
    <cfRule type="cellIs" dxfId="18" priority="8" operator="equal">
      <formula>"N/A"</formula>
    </cfRule>
  </conditionalFormatting>
  <conditionalFormatting sqref="B9:AD9">
    <cfRule type="cellIs" dxfId="17" priority="7" operator="equal">
      <formula>0</formula>
    </cfRule>
  </conditionalFormatting>
  <conditionalFormatting sqref="B10:AC15">
    <cfRule type="cellIs" dxfId="16" priority="5" operator="equal">
      <formula>0</formula>
    </cfRule>
  </conditionalFormatting>
  <conditionalFormatting sqref="B10:AC15">
    <cfRule type="cellIs" dxfId="15" priority="6" operator="equal">
      <formula>"N/A"</formula>
    </cfRule>
  </conditionalFormatting>
  <conditionalFormatting sqref="AE9">
    <cfRule type="cellIs" dxfId="14" priority="4" operator="equal">
      <formula>"N/A"</formula>
    </cfRule>
  </conditionalFormatting>
  <conditionalFormatting sqref="AE9">
    <cfRule type="cellIs" dxfId="13" priority="3" operator="equal">
      <formula>0</formula>
    </cfRule>
  </conditionalFormatting>
  <conditionalFormatting sqref="AD10:AE15">
    <cfRule type="cellIs" dxfId="12" priority="1" operator="equal">
      <formula>0</formula>
    </cfRule>
  </conditionalFormatting>
  <conditionalFormatting sqref="AD10:AE15">
    <cfRule type="cellIs" dxfId="11" priority="2" operator="equal">
      <formula>"N/A"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9E85-116F-4A87-9BAA-2DE7FE248D41}">
  <dimension ref="A1:AE11"/>
  <sheetViews>
    <sheetView zoomScale="70" zoomScaleNormal="70" workbookViewId="0">
      <selection activeCell="M17" sqref="M17"/>
    </sheetView>
  </sheetViews>
  <sheetFormatPr defaultRowHeight="14.4" x14ac:dyDescent="0.3"/>
  <cols>
    <col min="1" max="1" width="43.6640625" customWidth="1"/>
    <col min="2" max="2" width="23.6640625" bestFit="1" customWidth="1"/>
  </cols>
  <sheetData>
    <row r="1" spans="1:31" ht="18" x14ac:dyDescent="0.35">
      <c r="A1" s="38" t="s">
        <v>679</v>
      </c>
    </row>
    <row r="2" spans="1:31" ht="18" x14ac:dyDescent="0.35">
      <c r="A2" s="7"/>
    </row>
    <row r="3" spans="1:31" ht="18" x14ac:dyDescent="0.35">
      <c r="A3" s="13" t="s">
        <v>606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1" x14ac:dyDescent="0.3">
      <c r="A4" s="10" t="s">
        <v>569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1" x14ac:dyDescent="0.3">
      <c r="A5" s="11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1" x14ac:dyDescent="0.3">
      <c r="A6" s="6" t="s">
        <v>570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x14ac:dyDescent="0.3">
      <c r="A7" s="12" t="s">
        <v>571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1" x14ac:dyDescent="0.3">
      <c r="A9" s="18" t="s">
        <v>605</v>
      </c>
      <c r="B9" s="18">
        <v>1990</v>
      </c>
      <c r="C9" s="18">
        <v>1991</v>
      </c>
      <c r="D9" s="18">
        <v>1992</v>
      </c>
      <c r="E9" s="18">
        <v>1993</v>
      </c>
      <c r="F9" s="18">
        <v>1994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8">
        <v>2001</v>
      </c>
      <c r="N9" s="18">
        <v>2002</v>
      </c>
      <c r="O9" s="18">
        <v>2003</v>
      </c>
      <c r="P9" s="18">
        <v>2004</v>
      </c>
      <c r="Q9" s="18">
        <v>2005</v>
      </c>
      <c r="R9" s="18">
        <v>2006</v>
      </c>
      <c r="S9" s="18">
        <v>2007</v>
      </c>
      <c r="T9" s="18">
        <v>2008</v>
      </c>
      <c r="U9" s="18">
        <v>2009</v>
      </c>
      <c r="V9" s="18">
        <v>2010</v>
      </c>
      <c r="W9" s="18">
        <v>2011</v>
      </c>
      <c r="X9" s="18">
        <v>2012</v>
      </c>
      <c r="Y9" s="18">
        <v>2013</v>
      </c>
      <c r="Z9" s="18">
        <v>2014</v>
      </c>
      <c r="AA9" s="18">
        <v>2015</v>
      </c>
      <c r="AB9" s="18">
        <v>2016</v>
      </c>
      <c r="AC9" s="18">
        <v>2017</v>
      </c>
      <c r="AD9" s="18">
        <v>2018</v>
      </c>
      <c r="AE9" s="18">
        <v>2019</v>
      </c>
    </row>
    <row r="10" spans="1:31" x14ac:dyDescent="0.3">
      <c r="A10" s="39" t="s">
        <v>58</v>
      </c>
      <c r="B10" s="30" t="s">
        <v>408</v>
      </c>
      <c r="C10" s="30">
        <v>0</v>
      </c>
      <c r="D10" s="30" t="s">
        <v>408</v>
      </c>
      <c r="E10" s="30" t="s">
        <v>408</v>
      </c>
      <c r="F10" s="30" t="s">
        <v>408</v>
      </c>
      <c r="G10" s="30" t="s">
        <v>408</v>
      </c>
      <c r="H10" s="30" t="s">
        <v>408</v>
      </c>
      <c r="I10" s="30" t="s">
        <v>408</v>
      </c>
      <c r="J10" s="30" t="s">
        <v>408</v>
      </c>
      <c r="K10" s="30" t="s">
        <v>408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60.261000000000003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 t="s">
        <v>408</v>
      </c>
      <c r="Y10" s="30" t="s">
        <v>408</v>
      </c>
      <c r="Z10" s="30">
        <v>0</v>
      </c>
      <c r="AA10" s="30">
        <v>0</v>
      </c>
      <c r="AB10" s="30">
        <v>0</v>
      </c>
      <c r="AC10" s="30">
        <v>0</v>
      </c>
      <c r="AD10" s="195" t="s">
        <v>408</v>
      </c>
      <c r="AE10" s="195" t="s">
        <v>408</v>
      </c>
    </row>
    <row r="11" spans="1:31" x14ac:dyDescent="0.3">
      <c r="A11" s="26" t="s">
        <v>614</v>
      </c>
      <c r="B11" s="33" t="s">
        <v>408</v>
      </c>
      <c r="C11" s="33">
        <v>0</v>
      </c>
      <c r="D11" s="33" t="s">
        <v>408</v>
      </c>
      <c r="E11" s="33" t="s">
        <v>408</v>
      </c>
      <c r="F11" s="33" t="s">
        <v>408</v>
      </c>
      <c r="G11" s="33" t="s">
        <v>408</v>
      </c>
      <c r="H11" s="33" t="s">
        <v>408</v>
      </c>
      <c r="I11" s="33" t="s">
        <v>408</v>
      </c>
      <c r="J11" s="33" t="s">
        <v>408</v>
      </c>
      <c r="K11" s="33" t="s">
        <v>408</v>
      </c>
      <c r="L11" s="33">
        <v>16.266999999999999</v>
      </c>
      <c r="M11" s="33">
        <v>0</v>
      </c>
      <c r="N11" s="33">
        <v>0</v>
      </c>
      <c r="O11" s="33">
        <v>0</v>
      </c>
      <c r="P11" s="33">
        <v>0.33399999999999996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 t="s">
        <v>408</v>
      </c>
      <c r="Y11" s="33" t="s">
        <v>408</v>
      </c>
      <c r="Z11" s="33">
        <v>0</v>
      </c>
      <c r="AA11" s="33">
        <v>0</v>
      </c>
      <c r="AB11" s="33">
        <v>0</v>
      </c>
      <c r="AC11" s="33">
        <v>0</v>
      </c>
      <c r="AD11" s="197" t="s">
        <v>408</v>
      </c>
      <c r="AE11" s="197" t="s">
        <v>408</v>
      </c>
    </row>
  </sheetData>
  <conditionalFormatting sqref="B3:AD8">
    <cfRule type="cellIs" dxfId="10" priority="9" operator="equal">
      <formula>0</formula>
    </cfRule>
  </conditionalFormatting>
  <conditionalFormatting sqref="A3:A4 A6:A7 B3:AD8">
    <cfRule type="cellIs" dxfId="9" priority="11" operator="equal">
      <formula>"N/A"</formula>
    </cfRule>
  </conditionalFormatting>
  <conditionalFormatting sqref="A3:A5">
    <cfRule type="cellIs" dxfId="8" priority="10" operator="equal">
      <formula>"N/A"</formula>
    </cfRule>
  </conditionalFormatting>
  <conditionalFormatting sqref="A9:AC9">
    <cfRule type="cellIs" dxfId="7" priority="8" operator="equal">
      <formula>"N/A"</formula>
    </cfRule>
  </conditionalFormatting>
  <conditionalFormatting sqref="B9:AC9">
    <cfRule type="cellIs" dxfId="6" priority="7" operator="equal">
      <formula>0</formula>
    </cfRule>
  </conditionalFormatting>
  <conditionalFormatting sqref="B10:AC11">
    <cfRule type="cellIs" dxfId="5" priority="5" operator="equal">
      <formula>0</formula>
    </cfRule>
  </conditionalFormatting>
  <conditionalFormatting sqref="B10:AC11">
    <cfRule type="cellIs" dxfId="4" priority="6" operator="equal">
      <formula>"N/A"</formula>
    </cfRule>
  </conditionalFormatting>
  <conditionalFormatting sqref="AD9:AE9">
    <cfRule type="cellIs" dxfId="3" priority="4" operator="equal">
      <formula>"N/A"</formula>
    </cfRule>
  </conditionalFormatting>
  <conditionalFormatting sqref="AD9:AE9">
    <cfRule type="cellIs" dxfId="2" priority="3" operator="equal">
      <formula>0</formula>
    </cfRule>
  </conditionalFormatting>
  <conditionalFormatting sqref="AD10:AE11">
    <cfRule type="cellIs" dxfId="1" priority="1" operator="equal">
      <formula>0</formula>
    </cfRule>
  </conditionalFormatting>
  <conditionalFormatting sqref="AD10:AE11">
    <cfRule type="cellIs" dxfId="0" priority="2" operator="equal">
      <formula>"N/A"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0EF83-185E-42BB-A93C-E6C33A045D1B}">
  <sheetPr>
    <tabColor theme="6"/>
  </sheetPr>
  <dimension ref="A1:J366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6" sqref="C16"/>
    </sheetView>
  </sheetViews>
  <sheetFormatPr defaultRowHeight="14.4" x14ac:dyDescent="0.3"/>
  <cols>
    <col min="1" max="1" width="8.88671875" style="42"/>
    <col min="2" max="2" width="55.77734375" style="42" customWidth="1"/>
    <col min="3" max="3" width="56.88671875" style="42" customWidth="1"/>
    <col min="4" max="4" width="29.88671875" style="42" bestFit="1" customWidth="1"/>
    <col min="5" max="5" width="13.33203125" style="42" bestFit="1" customWidth="1"/>
    <col min="6" max="6" width="20.88671875" style="42" bestFit="1" customWidth="1"/>
    <col min="7" max="7" width="20.5546875" style="42" customWidth="1"/>
    <col min="8" max="8" width="19.109375" style="42" customWidth="1"/>
    <col min="9" max="9" width="9.5546875" style="42" customWidth="1"/>
    <col min="10" max="10" width="76.6640625" style="42" bestFit="1" customWidth="1"/>
    <col min="11" max="16384" width="8.88671875" style="42"/>
  </cols>
  <sheetData>
    <row r="1" spans="1:10" ht="43.2" x14ac:dyDescent="0.3">
      <c r="A1" s="44" t="s">
        <v>59</v>
      </c>
      <c r="B1" s="45" t="s">
        <v>60</v>
      </c>
      <c r="C1" s="45" t="s">
        <v>61</v>
      </c>
      <c r="D1" s="45" t="s">
        <v>62</v>
      </c>
      <c r="E1" s="45" t="s">
        <v>63</v>
      </c>
      <c r="F1" s="45" t="s">
        <v>64</v>
      </c>
      <c r="G1" s="45" t="s">
        <v>607</v>
      </c>
      <c r="H1" s="45" t="s">
        <v>65</v>
      </c>
      <c r="I1" s="45" t="s">
        <v>66</v>
      </c>
      <c r="J1" s="45" t="s">
        <v>67</v>
      </c>
    </row>
    <row r="2" spans="1:10" x14ac:dyDescent="0.3">
      <c r="A2" s="41">
        <v>1991</v>
      </c>
      <c r="B2" s="41" t="s">
        <v>68</v>
      </c>
      <c r="C2" s="41" t="s">
        <v>69</v>
      </c>
      <c r="D2" s="41" t="s">
        <v>49</v>
      </c>
      <c r="E2" s="41">
        <v>100</v>
      </c>
      <c r="F2" s="41">
        <v>15</v>
      </c>
      <c r="G2" s="41">
        <v>15</v>
      </c>
      <c r="H2" s="41" t="s">
        <v>70</v>
      </c>
      <c r="I2" s="41" t="s">
        <v>71</v>
      </c>
      <c r="J2" s="41" t="s">
        <v>72</v>
      </c>
    </row>
    <row r="3" spans="1:10" x14ac:dyDescent="0.3">
      <c r="A3" s="41">
        <v>1991</v>
      </c>
      <c r="B3" s="41" t="s">
        <v>73</v>
      </c>
      <c r="C3" s="41" t="s">
        <v>74</v>
      </c>
      <c r="D3" s="41" t="s">
        <v>44</v>
      </c>
      <c r="E3" s="41">
        <v>100</v>
      </c>
      <c r="F3" s="41">
        <v>2</v>
      </c>
      <c r="G3" s="41">
        <v>0</v>
      </c>
      <c r="H3" s="41" t="s">
        <v>70</v>
      </c>
      <c r="I3" s="41" t="s">
        <v>71</v>
      </c>
      <c r="J3" s="41" t="s">
        <v>72</v>
      </c>
    </row>
    <row r="4" spans="1:10" x14ac:dyDescent="0.3">
      <c r="A4" s="41">
        <v>1991</v>
      </c>
      <c r="B4" s="41" t="s">
        <v>75</v>
      </c>
      <c r="C4" s="41" t="s">
        <v>76</v>
      </c>
      <c r="D4" s="41" t="s">
        <v>28</v>
      </c>
      <c r="E4" s="41">
        <v>100</v>
      </c>
      <c r="F4" s="41">
        <v>23.7</v>
      </c>
      <c r="G4" s="41">
        <v>23.7</v>
      </c>
      <c r="H4" s="41" t="s">
        <v>70</v>
      </c>
      <c r="I4" s="41" t="s">
        <v>71</v>
      </c>
      <c r="J4" s="41" t="s">
        <v>72</v>
      </c>
    </row>
    <row r="5" spans="1:10" ht="28.8" x14ac:dyDescent="0.3">
      <c r="A5" s="41">
        <v>1991</v>
      </c>
      <c r="B5" s="41" t="s">
        <v>77</v>
      </c>
      <c r="C5" s="41" t="s">
        <v>78</v>
      </c>
      <c r="D5" s="41" t="s">
        <v>46</v>
      </c>
      <c r="E5" s="41">
        <v>100</v>
      </c>
      <c r="F5" s="41">
        <v>0.32300000000000001</v>
      </c>
      <c r="G5" s="41">
        <v>0.32300000000000001</v>
      </c>
      <c r="H5" s="41" t="s">
        <v>70</v>
      </c>
      <c r="I5" s="41" t="s">
        <v>79</v>
      </c>
      <c r="J5" s="41" t="s">
        <v>80</v>
      </c>
    </row>
    <row r="6" spans="1:10" x14ac:dyDescent="0.3">
      <c r="A6" s="41">
        <v>1991</v>
      </c>
      <c r="B6" s="41" t="s">
        <v>81</v>
      </c>
      <c r="C6" s="41" t="s">
        <v>82</v>
      </c>
      <c r="D6" s="41" t="s">
        <v>31</v>
      </c>
      <c r="E6" s="41">
        <v>60</v>
      </c>
      <c r="F6" s="41">
        <v>9.5030000000000001</v>
      </c>
      <c r="G6" s="41">
        <v>0</v>
      </c>
      <c r="H6" s="41" t="s">
        <v>70</v>
      </c>
      <c r="I6" s="41" t="s">
        <v>83</v>
      </c>
      <c r="J6" s="41" t="s">
        <v>84</v>
      </c>
    </row>
    <row r="7" spans="1:10" x14ac:dyDescent="0.3">
      <c r="A7" s="41">
        <v>1991</v>
      </c>
      <c r="B7" s="41" t="s">
        <v>81</v>
      </c>
      <c r="C7" s="41" t="s">
        <v>85</v>
      </c>
      <c r="D7" s="41" t="s">
        <v>31</v>
      </c>
      <c r="E7" s="41">
        <v>100</v>
      </c>
      <c r="F7" s="41">
        <v>2.0960000000000001</v>
      </c>
      <c r="G7" s="41">
        <v>2.0960000000000001</v>
      </c>
      <c r="H7" s="41" t="s">
        <v>70</v>
      </c>
      <c r="I7" s="41" t="s">
        <v>83</v>
      </c>
      <c r="J7" s="41" t="s">
        <v>84</v>
      </c>
    </row>
    <row r="8" spans="1:10" ht="28.8" x14ac:dyDescent="0.3">
      <c r="A8" s="41">
        <v>1991</v>
      </c>
      <c r="B8" s="41" t="s">
        <v>81</v>
      </c>
      <c r="C8" s="41" t="s">
        <v>86</v>
      </c>
      <c r="D8" s="41" t="s">
        <v>16</v>
      </c>
      <c r="E8" s="41">
        <v>50</v>
      </c>
      <c r="F8" s="41">
        <v>7.8460000000000001</v>
      </c>
      <c r="G8" s="41">
        <v>0</v>
      </c>
      <c r="H8" s="41" t="s">
        <v>70</v>
      </c>
      <c r="I8" s="41" t="s">
        <v>83</v>
      </c>
      <c r="J8" s="41" t="s">
        <v>84</v>
      </c>
    </row>
    <row r="9" spans="1:10" x14ac:dyDescent="0.3">
      <c r="A9" s="41">
        <v>1991</v>
      </c>
      <c r="B9" s="41" t="s">
        <v>81</v>
      </c>
      <c r="C9" s="41" t="s">
        <v>86</v>
      </c>
      <c r="D9" s="41" t="s">
        <v>17</v>
      </c>
      <c r="E9" s="41">
        <v>50</v>
      </c>
      <c r="F9" s="41">
        <v>0.74399999999999999</v>
      </c>
      <c r="G9" s="41">
        <v>0</v>
      </c>
      <c r="H9" s="41" t="s">
        <v>70</v>
      </c>
      <c r="I9" s="41" t="s">
        <v>83</v>
      </c>
      <c r="J9" s="41" t="s">
        <v>84</v>
      </c>
    </row>
    <row r="10" spans="1:10" x14ac:dyDescent="0.3">
      <c r="A10" s="41">
        <v>1991</v>
      </c>
      <c r="B10" s="41" t="s">
        <v>81</v>
      </c>
      <c r="C10" s="41" t="s">
        <v>86</v>
      </c>
      <c r="D10" s="41" t="s">
        <v>18</v>
      </c>
      <c r="E10" s="41">
        <v>50</v>
      </c>
      <c r="F10" s="41">
        <v>4.6429999999999998</v>
      </c>
      <c r="G10" s="41">
        <v>0</v>
      </c>
      <c r="H10" s="41" t="s">
        <v>70</v>
      </c>
      <c r="I10" s="41" t="s">
        <v>83</v>
      </c>
      <c r="J10" s="41" t="s">
        <v>84</v>
      </c>
    </row>
    <row r="11" spans="1:10" x14ac:dyDescent="0.3">
      <c r="A11" s="41">
        <v>1991</v>
      </c>
      <c r="B11" s="41" t="s">
        <v>81</v>
      </c>
      <c r="C11" s="41" t="s">
        <v>86</v>
      </c>
      <c r="D11" s="41" t="s">
        <v>19</v>
      </c>
      <c r="E11" s="41">
        <v>50</v>
      </c>
      <c r="F11" s="41">
        <v>6.08</v>
      </c>
      <c r="G11" s="41">
        <v>0</v>
      </c>
      <c r="H11" s="41" t="s">
        <v>70</v>
      </c>
      <c r="I11" s="41" t="s">
        <v>83</v>
      </c>
      <c r="J11" s="41" t="s">
        <v>84</v>
      </c>
    </row>
    <row r="12" spans="1:10" x14ac:dyDescent="0.3">
      <c r="A12" s="41">
        <v>1991</v>
      </c>
      <c r="B12" s="41" t="s">
        <v>81</v>
      </c>
      <c r="C12" s="41" t="s">
        <v>86</v>
      </c>
      <c r="D12" s="41" t="s">
        <v>21</v>
      </c>
      <c r="E12" s="41">
        <v>50</v>
      </c>
      <c r="F12" s="41">
        <v>6.806</v>
      </c>
      <c r="G12" s="41">
        <v>0</v>
      </c>
      <c r="H12" s="41" t="s">
        <v>70</v>
      </c>
      <c r="I12" s="41" t="s">
        <v>83</v>
      </c>
      <c r="J12" s="41" t="s">
        <v>84</v>
      </c>
    </row>
    <row r="13" spans="1:10" x14ac:dyDescent="0.3">
      <c r="A13" s="41">
        <v>1991</v>
      </c>
      <c r="B13" s="41" t="s">
        <v>81</v>
      </c>
      <c r="C13" s="41" t="s">
        <v>86</v>
      </c>
      <c r="D13" s="41" t="s">
        <v>22</v>
      </c>
      <c r="E13" s="41">
        <v>50</v>
      </c>
      <c r="F13" s="41">
        <v>8.5250000000000004</v>
      </c>
      <c r="G13" s="41">
        <v>0</v>
      </c>
      <c r="H13" s="41" t="s">
        <v>70</v>
      </c>
      <c r="I13" s="41" t="s">
        <v>83</v>
      </c>
      <c r="J13" s="41" t="s">
        <v>84</v>
      </c>
    </row>
    <row r="14" spans="1:10" x14ac:dyDescent="0.3">
      <c r="A14" s="41">
        <v>1991</v>
      </c>
      <c r="B14" s="41" t="s">
        <v>81</v>
      </c>
      <c r="C14" s="41" t="s">
        <v>86</v>
      </c>
      <c r="D14" s="41" t="s">
        <v>29</v>
      </c>
      <c r="E14" s="41">
        <v>50</v>
      </c>
      <c r="F14" s="41">
        <v>0.33100000000000002</v>
      </c>
      <c r="G14" s="41">
        <v>0</v>
      </c>
      <c r="H14" s="41" t="s">
        <v>70</v>
      </c>
      <c r="I14" s="41" t="s">
        <v>83</v>
      </c>
      <c r="J14" s="41" t="s">
        <v>84</v>
      </c>
    </row>
    <row r="15" spans="1:10" x14ac:dyDescent="0.3">
      <c r="A15" s="41">
        <v>1991</v>
      </c>
      <c r="B15" s="41" t="s">
        <v>81</v>
      </c>
      <c r="C15" s="41" t="s">
        <v>86</v>
      </c>
      <c r="D15" s="41" t="s">
        <v>40</v>
      </c>
      <c r="E15" s="41">
        <v>50</v>
      </c>
      <c r="F15" s="41">
        <v>14.871</v>
      </c>
      <c r="G15" s="41">
        <v>0</v>
      </c>
      <c r="H15" s="41" t="s">
        <v>70</v>
      </c>
      <c r="I15" s="41" t="s">
        <v>83</v>
      </c>
      <c r="J15" s="41" t="s">
        <v>84</v>
      </c>
    </row>
    <row r="16" spans="1:10" x14ac:dyDescent="0.3">
      <c r="A16" s="41">
        <v>1991</v>
      </c>
      <c r="B16" s="41" t="s">
        <v>87</v>
      </c>
      <c r="C16" s="41" t="s">
        <v>88</v>
      </c>
      <c r="D16" s="41" t="s">
        <v>46</v>
      </c>
      <c r="E16" s="41">
        <v>100</v>
      </c>
      <c r="F16" s="41">
        <v>3.298</v>
      </c>
      <c r="G16" s="41">
        <v>0</v>
      </c>
      <c r="H16" s="41" t="s">
        <v>70</v>
      </c>
      <c r="I16" s="41" t="s">
        <v>89</v>
      </c>
      <c r="J16" s="41" t="s">
        <v>90</v>
      </c>
    </row>
    <row r="17" spans="1:10" x14ac:dyDescent="0.3">
      <c r="A17" s="41">
        <v>1991</v>
      </c>
      <c r="B17" s="41" t="s">
        <v>87</v>
      </c>
      <c r="C17" s="41" t="s">
        <v>91</v>
      </c>
      <c r="D17" s="41" t="s">
        <v>46</v>
      </c>
      <c r="E17" s="41">
        <v>100</v>
      </c>
      <c r="F17" s="41">
        <v>0.13700000000000001</v>
      </c>
      <c r="G17" s="41">
        <v>0</v>
      </c>
      <c r="H17" s="41" t="s">
        <v>70</v>
      </c>
      <c r="I17" s="41" t="s">
        <v>89</v>
      </c>
      <c r="J17" s="41" t="s">
        <v>90</v>
      </c>
    </row>
    <row r="18" spans="1:10" x14ac:dyDescent="0.3">
      <c r="A18" s="41">
        <v>1991</v>
      </c>
      <c r="B18" s="41" t="s">
        <v>87</v>
      </c>
      <c r="C18" s="41" t="s">
        <v>91</v>
      </c>
      <c r="D18" s="41" t="s">
        <v>46</v>
      </c>
      <c r="E18" s="41">
        <v>100</v>
      </c>
      <c r="F18" s="41">
        <v>0.12</v>
      </c>
      <c r="G18" s="41">
        <v>0</v>
      </c>
      <c r="H18" s="41" t="s">
        <v>70</v>
      </c>
      <c r="I18" s="41" t="s">
        <v>89</v>
      </c>
      <c r="J18" s="41" t="s">
        <v>90</v>
      </c>
    </row>
    <row r="19" spans="1:10" x14ac:dyDescent="0.3">
      <c r="A19" s="41">
        <v>1991</v>
      </c>
      <c r="B19" s="41" t="s">
        <v>92</v>
      </c>
      <c r="C19" s="41" t="s">
        <v>93</v>
      </c>
      <c r="D19" s="41" t="s">
        <v>28</v>
      </c>
      <c r="E19" s="41">
        <v>100</v>
      </c>
      <c r="F19" s="41">
        <v>0</v>
      </c>
      <c r="G19" s="41">
        <v>0</v>
      </c>
      <c r="H19" s="41" t="s">
        <v>70</v>
      </c>
      <c r="I19" s="41" t="s">
        <v>83</v>
      </c>
      <c r="J19" s="41" t="s">
        <v>84</v>
      </c>
    </row>
    <row r="20" spans="1:10" ht="28.8" x14ac:dyDescent="0.3">
      <c r="A20" s="41">
        <v>1991</v>
      </c>
      <c r="B20" s="41" t="s">
        <v>94</v>
      </c>
      <c r="C20" s="41" t="s">
        <v>95</v>
      </c>
      <c r="D20" s="41" t="s">
        <v>49</v>
      </c>
      <c r="E20" s="41">
        <v>100</v>
      </c>
      <c r="F20" s="41">
        <v>1.5</v>
      </c>
      <c r="G20" s="41">
        <v>1.429</v>
      </c>
      <c r="H20" s="41" t="s">
        <v>70</v>
      </c>
      <c r="I20" s="41" t="s">
        <v>79</v>
      </c>
      <c r="J20" s="41" t="s">
        <v>80</v>
      </c>
    </row>
    <row r="21" spans="1:10" x14ac:dyDescent="0.3">
      <c r="A21" s="41">
        <v>1991</v>
      </c>
      <c r="B21" s="41" t="s">
        <v>96</v>
      </c>
      <c r="C21" s="41" t="s">
        <v>97</v>
      </c>
      <c r="D21" s="41" t="s">
        <v>49</v>
      </c>
      <c r="E21" s="41">
        <v>100</v>
      </c>
      <c r="F21" s="41">
        <v>12.162000000000001</v>
      </c>
      <c r="G21" s="41">
        <v>12.162000000000001</v>
      </c>
      <c r="H21" s="41" t="s">
        <v>70</v>
      </c>
      <c r="I21" s="41" t="s">
        <v>71</v>
      </c>
      <c r="J21" s="41" t="s">
        <v>72</v>
      </c>
    </row>
    <row r="22" spans="1:10" x14ac:dyDescent="0.3">
      <c r="A22" s="41">
        <v>1991</v>
      </c>
      <c r="B22" s="41" t="s">
        <v>98</v>
      </c>
      <c r="C22" s="41" t="s">
        <v>99</v>
      </c>
      <c r="D22" s="41" t="s">
        <v>6</v>
      </c>
      <c r="E22" s="41">
        <v>100</v>
      </c>
      <c r="F22" s="41">
        <v>1.482</v>
      </c>
      <c r="G22" s="41">
        <v>1.482</v>
      </c>
      <c r="H22" s="41" t="s">
        <v>70</v>
      </c>
      <c r="I22" s="41" t="s">
        <v>71</v>
      </c>
      <c r="J22" s="41" t="s">
        <v>72</v>
      </c>
    </row>
    <row r="23" spans="1:10" x14ac:dyDescent="0.3">
      <c r="A23" s="41">
        <v>1991</v>
      </c>
      <c r="B23" s="41" t="s">
        <v>98</v>
      </c>
      <c r="C23" s="41" t="s">
        <v>99</v>
      </c>
      <c r="D23" s="41" t="s">
        <v>45</v>
      </c>
      <c r="E23" s="41">
        <v>100</v>
      </c>
      <c r="F23" s="41">
        <v>4.8090000000000002</v>
      </c>
      <c r="G23" s="41">
        <v>4.8090000000000002</v>
      </c>
      <c r="H23" s="41" t="s">
        <v>70</v>
      </c>
      <c r="I23" s="41" t="s">
        <v>71</v>
      </c>
      <c r="J23" s="41" t="s">
        <v>72</v>
      </c>
    </row>
    <row r="24" spans="1:10" x14ac:dyDescent="0.3">
      <c r="A24" s="41">
        <v>1991</v>
      </c>
      <c r="B24" s="41" t="s">
        <v>98</v>
      </c>
      <c r="C24" s="41" t="s">
        <v>99</v>
      </c>
      <c r="D24" s="41" t="s">
        <v>8</v>
      </c>
      <c r="E24" s="41">
        <v>100</v>
      </c>
      <c r="F24" s="41">
        <v>0.115</v>
      </c>
      <c r="G24" s="41">
        <v>0.115</v>
      </c>
      <c r="H24" s="41" t="s">
        <v>70</v>
      </c>
      <c r="I24" s="41" t="s">
        <v>71</v>
      </c>
      <c r="J24" s="41" t="s">
        <v>72</v>
      </c>
    </row>
    <row r="25" spans="1:10" x14ac:dyDescent="0.3">
      <c r="A25" s="41">
        <v>1991</v>
      </c>
      <c r="B25" s="41" t="s">
        <v>98</v>
      </c>
      <c r="C25" s="41" t="s">
        <v>99</v>
      </c>
      <c r="D25" s="41" t="s">
        <v>12</v>
      </c>
      <c r="E25" s="41">
        <v>100</v>
      </c>
      <c r="F25" s="41">
        <v>2.1419999999999999</v>
      </c>
      <c r="G25" s="41">
        <v>2.1419999999999999</v>
      </c>
      <c r="H25" s="41" t="s">
        <v>70</v>
      </c>
      <c r="I25" s="41" t="s">
        <v>71</v>
      </c>
      <c r="J25" s="41" t="s">
        <v>72</v>
      </c>
    </row>
    <row r="26" spans="1:10" x14ac:dyDescent="0.3">
      <c r="A26" s="41">
        <v>1991</v>
      </c>
      <c r="B26" s="41" t="s">
        <v>98</v>
      </c>
      <c r="C26" s="41" t="s">
        <v>100</v>
      </c>
      <c r="D26" s="41" t="s">
        <v>6</v>
      </c>
      <c r="E26" s="41">
        <v>100</v>
      </c>
      <c r="F26" s="41">
        <v>3.0000000000000001E-3</v>
      </c>
      <c r="G26" s="41">
        <v>0.126</v>
      </c>
      <c r="H26" s="41" t="s">
        <v>70</v>
      </c>
      <c r="I26" s="41" t="s">
        <v>71</v>
      </c>
      <c r="J26" s="41" t="s">
        <v>72</v>
      </c>
    </row>
    <row r="27" spans="1:10" x14ac:dyDescent="0.3">
      <c r="A27" s="41">
        <v>1991</v>
      </c>
      <c r="B27" s="41" t="s">
        <v>98</v>
      </c>
      <c r="C27" s="41" t="s">
        <v>100</v>
      </c>
      <c r="D27" s="41" t="s">
        <v>45</v>
      </c>
      <c r="E27" s="41">
        <v>100</v>
      </c>
      <c r="F27" s="41">
        <v>3.0000000000000001E-3</v>
      </c>
      <c r="G27" s="41">
        <v>0.01</v>
      </c>
      <c r="H27" s="41" t="s">
        <v>70</v>
      </c>
      <c r="I27" s="41" t="s">
        <v>71</v>
      </c>
      <c r="J27" s="41" t="s">
        <v>72</v>
      </c>
    </row>
    <row r="28" spans="1:10" x14ac:dyDescent="0.3">
      <c r="A28" s="41">
        <v>1991</v>
      </c>
      <c r="B28" s="41" t="s">
        <v>98</v>
      </c>
      <c r="C28" s="41" t="s">
        <v>100</v>
      </c>
      <c r="D28" s="41" t="s">
        <v>8</v>
      </c>
      <c r="E28" s="41">
        <v>100</v>
      </c>
      <c r="F28" s="41">
        <v>1E-3</v>
      </c>
      <c r="G28" s="41">
        <v>2.5000000000000001E-2</v>
      </c>
      <c r="H28" s="41" t="s">
        <v>70</v>
      </c>
      <c r="I28" s="41" t="s">
        <v>71</v>
      </c>
      <c r="J28" s="41" t="s">
        <v>72</v>
      </c>
    </row>
    <row r="29" spans="1:10" x14ac:dyDescent="0.3">
      <c r="A29" s="41">
        <v>1991</v>
      </c>
      <c r="B29" s="41" t="s">
        <v>98</v>
      </c>
      <c r="C29" s="41" t="s">
        <v>100</v>
      </c>
      <c r="D29" s="41" t="s">
        <v>12</v>
      </c>
      <c r="E29" s="41">
        <v>100</v>
      </c>
      <c r="F29" s="41">
        <v>8.0000000000000002E-3</v>
      </c>
      <c r="G29" s="41">
        <v>0.372</v>
      </c>
      <c r="H29" s="41" t="s">
        <v>70</v>
      </c>
      <c r="I29" s="41" t="s">
        <v>71</v>
      </c>
      <c r="J29" s="41" t="s">
        <v>72</v>
      </c>
    </row>
    <row r="30" spans="1:10" ht="28.8" x14ac:dyDescent="0.3">
      <c r="A30" s="41">
        <v>1991</v>
      </c>
      <c r="B30" s="41" t="s">
        <v>101</v>
      </c>
      <c r="C30" s="41" t="s">
        <v>102</v>
      </c>
      <c r="D30" s="41" t="s">
        <v>35</v>
      </c>
      <c r="E30" s="41">
        <v>100</v>
      </c>
      <c r="F30" s="41">
        <v>0.32</v>
      </c>
      <c r="G30" s="41">
        <v>0.2</v>
      </c>
      <c r="H30" s="41" t="s">
        <v>70</v>
      </c>
      <c r="I30" s="41" t="s">
        <v>79</v>
      </c>
      <c r="J30" s="41" t="s">
        <v>80</v>
      </c>
    </row>
    <row r="31" spans="1:10" x14ac:dyDescent="0.3">
      <c r="A31" s="41">
        <v>1991</v>
      </c>
      <c r="B31" s="41" t="s">
        <v>103</v>
      </c>
      <c r="C31" s="41"/>
      <c r="D31" s="41"/>
      <c r="E31" s="41"/>
      <c r="F31" s="41"/>
      <c r="G31" s="41"/>
      <c r="H31" s="41" t="s">
        <v>70</v>
      </c>
      <c r="I31" s="41" t="s">
        <v>83</v>
      </c>
      <c r="J31" s="41" t="s">
        <v>84</v>
      </c>
    </row>
    <row r="32" spans="1:10" x14ac:dyDescent="0.3">
      <c r="A32" s="41">
        <v>1991</v>
      </c>
      <c r="B32" s="41" t="s">
        <v>104</v>
      </c>
      <c r="C32" s="41" t="s">
        <v>105</v>
      </c>
      <c r="D32" s="41" t="s">
        <v>28</v>
      </c>
      <c r="E32" s="41">
        <v>100</v>
      </c>
      <c r="F32" s="41">
        <v>40</v>
      </c>
      <c r="G32" s="41">
        <v>39.53</v>
      </c>
      <c r="H32" s="41" t="s">
        <v>70</v>
      </c>
      <c r="I32" s="41" t="s">
        <v>71</v>
      </c>
      <c r="J32" s="41" t="s">
        <v>72</v>
      </c>
    </row>
    <row r="33" spans="1:10" x14ac:dyDescent="0.3">
      <c r="A33" s="41">
        <v>1991</v>
      </c>
      <c r="B33" s="41" t="s">
        <v>104</v>
      </c>
      <c r="C33" s="41" t="s">
        <v>105</v>
      </c>
      <c r="D33" s="41" t="s">
        <v>28</v>
      </c>
      <c r="E33" s="41">
        <v>100</v>
      </c>
      <c r="F33" s="41">
        <v>40</v>
      </c>
      <c r="G33" s="41">
        <v>36.630000000000003</v>
      </c>
      <c r="H33" s="41" t="s">
        <v>70</v>
      </c>
      <c r="I33" s="41" t="s">
        <v>71</v>
      </c>
      <c r="J33" s="41" t="s">
        <v>72</v>
      </c>
    </row>
    <row r="34" spans="1:10" x14ac:dyDescent="0.3">
      <c r="A34" s="41">
        <v>1991</v>
      </c>
      <c r="B34" s="41" t="s">
        <v>104</v>
      </c>
      <c r="C34" s="41" t="s">
        <v>106</v>
      </c>
      <c r="D34" s="41" t="s">
        <v>31</v>
      </c>
      <c r="E34" s="41">
        <v>100</v>
      </c>
      <c r="F34" s="41">
        <v>0.7</v>
      </c>
      <c r="G34" s="41">
        <v>0.15</v>
      </c>
      <c r="H34" s="41" t="s">
        <v>70</v>
      </c>
      <c r="I34" s="41" t="s">
        <v>71</v>
      </c>
      <c r="J34" s="41" t="s">
        <v>72</v>
      </c>
    </row>
    <row r="35" spans="1:10" x14ac:dyDescent="0.3">
      <c r="A35" s="41">
        <v>1991</v>
      </c>
      <c r="B35" s="41" t="s">
        <v>107</v>
      </c>
      <c r="C35" s="41" t="s">
        <v>108</v>
      </c>
      <c r="D35" s="41" t="s">
        <v>31</v>
      </c>
      <c r="E35" s="41">
        <v>100</v>
      </c>
      <c r="F35" s="41">
        <v>0.72199999999999998</v>
      </c>
      <c r="G35" s="41">
        <v>6.0999999999999999E-2</v>
      </c>
      <c r="H35" s="41" t="s">
        <v>70</v>
      </c>
      <c r="I35" s="41" t="s">
        <v>83</v>
      </c>
      <c r="J35" s="41" t="s">
        <v>84</v>
      </c>
    </row>
    <row r="36" spans="1:10" x14ac:dyDescent="0.3">
      <c r="A36" s="41">
        <v>1991</v>
      </c>
      <c r="B36" s="41" t="s">
        <v>109</v>
      </c>
      <c r="C36" s="41" t="s">
        <v>110</v>
      </c>
      <c r="D36" s="41" t="s">
        <v>39</v>
      </c>
      <c r="E36" s="41">
        <v>100</v>
      </c>
      <c r="F36" s="41">
        <v>0</v>
      </c>
      <c r="G36" s="41">
        <v>28.76</v>
      </c>
      <c r="H36" s="41" t="s">
        <v>70</v>
      </c>
      <c r="I36" s="41" t="s">
        <v>83</v>
      </c>
      <c r="J36" s="41" t="s">
        <v>84</v>
      </c>
    </row>
    <row r="37" spans="1:10" x14ac:dyDescent="0.3">
      <c r="A37" s="41">
        <v>1991</v>
      </c>
      <c r="B37" s="41" t="s">
        <v>111</v>
      </c>
      <c r="C37" s="41" t="s">
        <v>112</v>
      </c>
      <c r="D37" s="41" t="s">
        <v>28</v>
      </c>
      <c r="E37" s="41">
        <v>100</v>
      </c>
      <c r="F37" s="41">
        <v>421.65199999999999</v>
      </c>
      <c r="G37" s="41">
        <v>105.455</v>
      </c>
      <c r="H37" s="41" t="s">
        <v>70</v>
      </c>
      <c r="I37" s="41" t="s">
        <v>83</v>
      </c>
      <c r="J37" s="41" t="s">
        <v>84</v>
      </c>
    </row>
    <row r="38" spans="1:10" x14ac:dyDescent="0.3">
      <c r="A38" s="43">
        <v>1991</v>
      </c>
      <c r="B38" s="41" t="s">
        <v>113</v>
      </c>
      <c r="C38" s="41"/>
      <c r="D38" s="41"/>
      <c r="E38" s="41"/>
      <c r="F38" s="41"/>
      <c r="G38" s="41"/>
      <c r="H38" s="41" t="s">
        <v>70</v>
      </c>
      <c r="I38" s="41" t="s">
        <v>83</v>
      </c>
      <c r="J38" s="41" t="s">
        <v>84</v>
      </c>
    </row>
    <row r="39" spans="1:10" ht="28.8" x14ac:dyDescent="0.3">
      <c r="A39" s="43">
        <v>1991</v>
      </c>
      <c r="B39" s="41" t="s">
        <v>114</v>
      </c>
      <c r="C39" s="41" t="s">
        <v>115</v>
      </c>
      <c r="D39" s="41" t="s">
        <v>35</v>
      </c>
      <c r="E39" s="41">
        <v>100</v>
      </c>
      <c r="F39" s="41">
        <v>5</v>
      </c>
      <c r="G39" s="41">
        <v>3.931</v>
      </c>
      <c r="H39" s="41" t="s">
        <v>70</v>
      </c>
      <c r="I39" s="41" t="s">
        <v>79</v>
      </c>
      <c r="J39" s="41" t="s">
        <v>80</v>
      </c>
    </row>
    <row r="40" spans="1:10" x14ac:dyDescent="0.3">
      <c r="A40" s="43">
        <v>1991</v>
      </c>
      <c r="B40" s="41" t="s">
        <v>116</v>
      </c>
      <c r="C40" s="41" t="s">
        <v>117</v>
      </c>
      <c r="D40" s="41" t="s">
        <v>46</v>
      </c>
      <c r="E40" s="41">
        <v>100</v>
      </c>
      <c r="F40" s="41">
        <v>4.7</v>
      </c>
      <c r="G40" s="41">
        <v>4.766</v>
      </c>
      <c r="H40" s="41" t="s">
        <v>70</v>
      </c>
      <c r="I40" s="41" t="s">
        <v>71</v>
      </c>
      <c r="J40" s="41" t="s">
        <v>72</v>
      </c>
    </row>
    <row r="41" spans="1:10" ht="28.8" x14ac:dyDescent="0.3">
      <c r="A41" s="43">
        <v>1991</v>
      </c>
      <c r="B41" s="41" t="s">
        <v>118</v>
      </c>
      <c r="C41" s="41" t="s">
        <v>119</v>
      </c>
      <c r="D41" s="41" t="s">
        <v>33</v>
      </c>
      <c r="E41" s="41">
        <v>100</v>
      </c>
      <c r="F41" s="41">
        <v>3.5000000000000003E-2</v>
      </c>
      <c r="G41" s="41">
        <v>5.0000000000000001E-3</v>
      </c>
      <c r="H41" s="41" t="s">
        <v>70</v>
      </c>
      <c r="I41" s="41" t="s">
        <v>89</v>
      </c>
      <c r="J41" s="41" t="s">
        <v>90</v>
      </c>
    </row>
    <row r="42" spans="1:10" x14ac:dyDescent="0.3">
      <c r="A42" s="43">
        <v>1991</v>
      </c>
      <c r="B42" s="41" t="s">
        <v>118</v>
      </c>
      <c r="C42" s="41" t="s">
        <v>120</v>
      </c>
      <c r="D42" s="41" t="s">
        <v>53</v>
      </c>
      <c r="E42" s="41">
        <v>100</v>
      </c>
      <c r="F42" s="41">
        <v>0.1</v>
      </c>
      <c r="G42" s="41">
        <v>0.01</v>
      </c>
      <c r="H42" s="41" t="s">
        <v>70</v>
      </c>
      <c r="I42" s="41" t="s">
        <v>89</v>
      </c>
      <c r="J42" s="41" t="s">
        <v>90</v>
      </c>
    </row>
    <row r="43" spans="1:10" ht="28.8" x14ac:dyDescent="0.3">
      <c r="A43" s="43">
        <v>1991</v>
      </c>
      <c r="B43" s="41" t="s">
        <v>118</v>
      </c>
      <c r="C43" s="41" t="s">
        <v>120</v>
      </c>
      <c r="D43" s="41" t="s">
        <v>33</v>
      </c>
      <c r="E43" s="41">
        <v>100</v>
      </c>
      <c r="F43" s="41">
        <v>0.08</v>
      </c>
      <c r="G43" s="41">
        <v>1.6E-2</v>
      </c>
      <c r="H43" s="41" t="s">
        <v>70</v>
      </c>
      <c r="I43" s="41" t="s">
        <v>89</v>
      </c>
      <c r="J43" s="41" t="s">
        <v>90</v>
      </c>
    </row>
    <row r="44" spans="1:10" x14ac:dyDescent="0.3">
      <c r="A44" s="43">
        <v>1991</v>
      </c>
      <c r="B44" s="41" t="s">
        <v>118</v>
      </c>
      <c r="C44" s="41" t="s">
        <v>120</v>
      </c>
      <c r="D44" s="41" t="s">
        <v>37</v>
      </c>
      <c r="E44" s="41">
        <v>100</v>
      </c>
      <c r="F44" s="41">
        <v>2E-3</v>
      </c>
      <c r="G44" s="41">
        <v>1E-3</v>
      </c>
      <c r="H44" s="41" t="s">
        <v>70</v>
      </c>
      <c r="I44" s="41" t="s">
        <v>89</v>
      </c>
      <c r="J44" s="41" t="s">
        <v>90</v>
      </c>
    </row>
    <row r="45" spans="1:10" x14ac:dyDescent="0.3">
      <c r="A45" s="43">
        <v>1991</v>
      </c>
      <c r="B45" s="41" t="s">
        <v>118</v>
      </c>
      <c r="C45" s="41" t="s">
        <v>121</v>
      </c>
      <c r="D45" s="41" t="s">
        <v>57</v>
      </c>
      <c r="E45" s="41">
        <v>100</v>
      </c>
      <c r="F45" s="41">
        <v>0.05</v>
      </c>
      <c r="G45" s="41">
        <v>2E-3</v>
      </c>
      <c r="H45" s="41" t="s">
        <v>70</v>
      </c>
      <c r="I45" s="41" t="s">
        <v>89</v>
      </c>
      <c r="J45" s="41" t="s">
        <v>90</v>
      </c>
    </row>
    <row r="46" spans="1:10" x14ac:dyDescent="0.3">
      <c r="A46" s="43">
        <v>1991</v>
      </c>
      <c r="B46" s="41" t="s">
        <v>118</v>
      </c>
      <c r="C46" s="41" t="s">
        <v>122</v>
      </c>
      <c r="D46" s="41" t="s">
        <v>54</v>
      </c>
      <c r="E46" s="41">
        <v>100</v>
      </c>
      <c r="F46" s="41">
        <v>0.12</v>
      </c>
      <c r="G46" s="41">
        <v>0.01</v>
      </c>
      <c r="H46" s="41" t="s">
        <v>70</v>
      </c>
      <c r="I46" s="41" t="s">
        <v>89</v>
      </c>
      <c r="J46" s="41" t="s">
        <v>90</v>
      </c>
    </row>
    <row r="47" spans="1:10" x14ac:dyDescent="0.3">
      <c r="A47" s="41">
        <v>1991</v>
      </c>
      <c r="B47" s="41" t="s">
        <v>123</v>
      </c>
      <c r="C47" s="41" t="s">
        <v>124</v>
      </c>
      <c r="D47" s="41" t="s">
        <v>28</v>
      </c>
      <c r="E47" s="41">
        <v>100</v>
      </c>
      <c r="F47" s="41">
        <v>5.5949999999999998</v>
      </c>
      <c r="G47" s="41">
        <v>5.5949999999999998</v>
      </c>
      <c r="H47" s="41" t="s">
        <v>70</v>
      </c>
      <c r="I47" s="41" t="s">
        <v>83</v>
      </c>
      <c r="J47" s="41" t="s">
        <v>84</v>
      </c>
    </row>
    <row r="48" spans="1:10" x14ac:dyDescent="0.3">
      <c r="A48" s="41">
        <v>1991</v>
      </c>
      <c r="B48" s="41" t="s">
        <v>125</v>
      </c>
      <c r="C48" s="41" t="s">
        <v>126</v>
      </c>
      <c r="D48" s="41" t="s">
        <v>6</v>
      </c>
      <c r="E48" s="41">
        <v>100</v>
      </c>
      <c r="F48" s="41">
        <v>178.92</v>
      </c>
      <c r="G48" s="41">
        <v>18.5</v>
      </c>
      <c r="H48" s="41" t="s">
        <v>70</v>
      </c>
      <c r="I48" s="41" t="s">
        <v>89</v>
      </c>
      <c r="J48" s="41" t="s">
        <v>90</v>
      </c>
    </row>
    <row r="49" spans="1:10" x14ac:dyDescent="0.3">
      <c r="A49" s="41">
        <v>1991</v>
      </c>
      <c r="B49" s="41" t="s">
        <v>125</v>
      </c>
      <c r="C49" s="41" t="s">
        <v>126</v>
      </c>
      <c r="D49" s="41" t="s">
        <v>8</v>
      </c>
      <c r="E49" s="41">
        <v>100</v>
      </c>
      <c r="F49" s="41">
        <v>84.66</v>
      </c>
      <c r="G49" s="41">
        <v>29.1</v>
      </c>
      <c r="H49" s="41" t="s">
        <v>70</v>
      </c>
      <c r="I49" s="41" t="s">
        <v>89</v>
      </c>
      <c r="J49" s="41" t="s">
        <v>90</v>
      </c>
    </row>
    <row r="50" spans="1:10" x14ac:dyDescent="0.3">
      <c r="A50" s="41">
        <v>1991</v>
      </c>
      <c r="B50" s="41" t="s">
        <v>125</v>
      </c>
      <c r="C50" s="41" t="s">
        <v>126</v>
      </c>
      <c r="D50" s="41" t="s">
        <v>12</v>
      </c>
      <c r="E50" s="41">
        <v>100</v>
      </c>
      <c r="F50" s="41">
        <v>538.1</v>
      </c>
      <c r="G50" s="41">
        <v>44.84</v>
      </c>
      <c r="H50" s="41" t="s">
        <v>70</v>
      </c>
      <c r="I50" s="41" t="s">
        <v>89</v>
      </c>
      <c r="J50" s="41" t="s">
        <v>90</v>
      </c>
    </row>
    <row r="51" spans="1:10" x14ac:dyDescent="0.3">
      <c r="A51" s="41">
        <v>1991</v>
      </c>
      <c r="B51" s="41" t="s">
        <v>125</v>
      </c>
      <c r="C51" s="41" t="s">
        <v>126</v>
      </c>
      <c r="D51" s="41" t="s">
        <v>14</v>
      </c>
      <c r="E51" s="41">
        <v>100</v>
      </c>
      <c r="F51" s="41">
        <v>2.4470000000000001</v>
      </c>
      <c r="G51" s="41">
        <v>0.12</v>
      </c>
      <c r="H51" s="41" t="s">
        <v>70</v>
      </c>
      <c r="I51" s="41" t="s">
        <v>89</v>
      </c>
      <c r="J51" s="41" t="s">
        <v>90</v>
      </c>
    </row>
    <row r="52" spans="1:10" x14ac:dyDescent="0.3">
      <c r="A52" s="41">
        <v>1991</v>
      </c>
      <c r="B52" s="41" t="s">
        <v>125</v>
      </c>
      <c r="C52" s="41" t="s">
        <v>127</v>
      </c>
      <c r="D52" s="41" t="s">
        <v>6</v>
      </c>
      <c r="E52" s="41">
        <v>100</v>
      </c>
      <c r="F52" s="41">
        <v>9.0109999999999992</v>
      </c>
      <c r="G52" s="41">
        <v>6.1539999999999999</v>
      </c>
      <c r="H52" s="41" t="s">
        <v>70</v>
      </c>
      <c r="I52" s="41" t="s">
        <v>89</v>
      </c>
      <c r="J52" s="41" t="s">
        <v>90</v>
      </c>
    </row>
    <row r="53" spans="1:10" x14ac:dyDescent="0.3">
      <c r="A53" s="41">
        <v>1991</v>
      </c>
      <c r="B53" s="41" t="s">
        <v>125</v>
      </c>
      <c r="C53" s="41" t="s">
        <v>127</v>
      </c>
      <c r="D53" s="41" t="s">
        <v>8</v>
      </c>
      <c r="E53" s="41">
        <v>100</v>
      </c>
      <c r="F53" s="41">
        <v>23.181000000000001</v>
      </c>
      <c r="G53" s="41">
        <v>14.401999999999999</v>
      </c>
      <c r="H53" s="41" t="s">
        <v>70</v>
      </c>
      <c r="I53" s="41" t="s">
        <v>89</v>
      </c>
      <c r="J53" s="41" t="s">
        <v>90</v>
      </c>
    </row>
    <row r="54" spans="1:10" x14ac:dyDescent="0.3">
      <c r="A54" s="41">
        <v>1991</v>
      </c>
      <c r="B54" s="41" t="s">
        <v>125</v>
      </c>
      <c r="C54" s="41" t="s">
        <v>128</v>
      </c>
      <c r="D54" s="41" t="s">
        <v>28</v>
      </c>
      <c r="E54" s="41">
        <v>100</v>
      </c>
      <c r="F54" s="41">
        <v>30.076000000000001</v>
      </c>
      <c r="G54" s="41">
        <v>29.172999999999998</v>
      </c>
      <c r="H54" s="41" t="s">
        <v>70</v>
      </c>
      <c r="I54" s="41" t="s">
        <v>89</v>
      </c>
      <c r="J54" s="41" t="s">
        <v>90</v>
      </c>
    </row>
    <row r="55" spans="1:10" x14ac:dyDescent="0.3">
      <c r="A55" s="41">
        <v>1991</v>
      </c>
      <c r="B55" s="41" t="s">
        <v>129</v>
      </c>
      <c r="C55" s="41" t="s">
        <v>130</v>
      </c>
      <c r="D55" s="41" t="s">
        <v>41</v>
      </c>
      <c r="E55" s="41">
        <v>70</v>
      </c>
      <c r="F55" s="41">
        <v>2</v>
      </c>
      <c r="G55" s="41">
        <v>1.5</v>
      </c>
      <c r="H55" s="41" t="s">
        <v>70</v>
      </c>
      <c r="I55" s="41" t="s">
        <v>83</v>
      </c>
      <c r="J55" s="41" t="s">
        <v>84</v>
      </c>
    </row>
    <row r="56" spans="1:10" x14ac:dyDescent="0.3">
      <c r="A56" s="41">
        <v>1991</v>
      </c>
      <c r="B56" s="41" t="s">
        <v>129</v>
      </c>
      <c r="C56" s="41" t="s">
        <v>131</v>
      </c>
      <c r="D56" s="41" t="s">
        <v>34</v>
      </c>
      <c r="E56" s="41">
        <v>60</v>
      </c>
      <c r="F56" s="41">
        <v>0.14599999999999999</v>
      </c>
      <c r="G56" s="41">
        <v>0.09</v>
      </c>
      <c r="H56" s="41" t="s">
        <v>70</v>
      </c>
      <c r="I56" s="41" t="s">
        <v>83</v>
      </c>
      <c r="J56" s="41" t="s">
        <v>84</v>
      </c>
    </row>
    <row r="57" spans="1:10" x14ac:dyDescent="0.3">
      <c r="A57" s="41">
        <v>1991</v>
      </c>
      <c r="B57" s="41" t="s">
        <v>132</v>
      </c>
      <c r="C57" s="41" t="s">
        <v>133</v>
      </c>
      <c r="D57" s="41" t="s">
        <v>28</v>
      </c>
      <c r="E57" s="41">
        <v>100</v>
      </c>
      <c r="F57" s="41">
        <v>0.4</v>
      </c>
      <c r="G57" s="41">
        <v>0.1</v>
      </c>
      <c r="H57" s="41" t="s">
        <v>70</v>
      </c>
      <c r="I57" s="41" t="s">
        <v>134</v>
      </c>
      <c r="J57" s="41" t="s">
        <v>135</v>
      </c>
    </row>
    <row r="58" spans="1:10" ht="28.8" x14ac:dyDescent="0.3">
      <c r="A58" s="41">
        <v>1991</v>
      </c>
      <c r="B58" s="41" t="s">
        <v>136</v>
      </c>
      <c r="C58" s="41" t="s">
        <v>137</v>
      </c>
      <c r="D58" s="41" t="s">
        <v>35</v>
      </c>
      <c r="E58" s="41">
        <v>100</v>
      </c>
      <c r="F58" s="41">
        <v>0.7</v>
      </c>
      <c r="G58" s="41">
        <v>0.7</v>
      </c>
      <c r="H58" s="41" t="s">
        <v>70</v>
      </c>
      <c r="I58" s="41" t="s">
        <v>83</v>
      </c>
      <c r="J58" s="41" t="s">
        <v>84</v>
      </c>
    </row>
    <row r="59" spans="1:10" x14ac:dyDescent="0.3">
      <c r="A59" s="41">
        <v>1991</v>
      </c>
      <c r="B59" s="41" t="s">
        <v>138</v>
      </c>
      <c r="C59" s="41" t="s">
        <v>97</v>
      </c>
      <c r="D59" s="41" t="s">
        <v>28</v>
      </c>
      <c r="E59" s="41">
        <v>100</v>
      </c>
      <c r="F59" s="41">
        <v>33.299999999999997</v>
      </c>
      <c r="G59" s="41">
        <v>33.299999999999997</v>
      </c>
      <c r="H59" s="41" t="s">
        <v>70</v>
      </c>
      <c r="I59" s="41" t="s">
        <v>71</v>
      </c>
      <c r="J59" s="41" t="s">
        <v>72</v>
      </c>
    </row>
    <row r="60" spans="1:10" x14ac:dyDescent="0.3">
      <c r="A60" s="41">
        <v>1991</v>
      </c>
      <c r="B60" s="41" t="s">
        <v>138</v>
      </c>
      <c r="C60" s="41" t="s">
        <v>97</v>
      </c>
      <c r="D60" s="41" t="s">
        <v>28</v>
      </c>
      <c r="E60" s="41">
        <v>100</v>
      </c>
      <c r="F60" s="41">
        <v>26.79</v>
      </c>
      <c r="G60" s="41">
        <v>26.79</v>
      </c>
      <c r="H60" s="41" t="s">
        <v>70</v>
      </c>
      <c r="I60" s="41" t="s">
        <v>71</v>
      </c>
      <c r="J60" s="41" t="s">
        <v>72</v>
      </c>
    </row>
    <row r="61" spans="1:10" x14ac:dyDescent="0.3">
      <c r="A61" s="41">
        <v>1991</v>
      </c>
      <c r="B61" s="41" t="s">
        <v>139</v>
      </c>
      <c r="C61" s="41" t="s">
        <v>140</v>
      </c>
      <c r="D61" s="41" t="s">
        <v>28</v>
      </c>
      <c r="E61" s="41">
        <v>100</v>
      </c>
      <c r="F61" s="41">
        <v>5.8330000000000002</v>
      </c>
      <c r="G61" s="41">
        <v>5.8330000000000002</v>
      </c>
      <c r="H61" s="41" t="s">
        <v>70</v>
      </c>
      <c r="I61" s="41" t="s">
        <v>71</v>
      </c>
      <c r="J61" s="41" t="s">
        <v>72</v>
      </c>
    </row>
    <row r="62" spans="1:10" x14ac:dyDescent="0.3">
      <c r="A62" s="41">
        <v>1991</v>
      </c>
      <c r="B62" s="41" t="s">
        <v>139</v>
      </c>
      <c r="C62" s="41" t="s">
        <v>141</v>
      </c>
      <c r="D62" s="41" t="s">
        <v>28</v>
      </c>
      <c r="E62" s="41">
        <v>100</v>
      </c>
      <c r="F62" s="41">
        <v>1.24</v>
      </c>
      <c r="G62" s="41">
        <v>1.24</v>
      </c>
      <c r="H62" s="41" t="s">
        <v>70</v>
      </c>
      <c r="I62" s="41" t="s">
        <v>71</v>
      </c>
      <c r="J62" s="41" t="s">
        <v>72</v>
      </c>
    </row>
    <row r="63" spans="1:10" x14ac:dyDescent="0.3">
      <c r="A63" s="41">
        <v>1991</v>
      </c>
      <c r="B63" s="41" t="s">
        <v>139</v>
      </c>
      <c r="C63" s="41" t="s">
        <v>137</v>
      </c>
      <c r="D63" s="41" t="s">
        <v>31</v>
      </c>
      <c r="E63" s="41">
        <v>100</v>
      </c>
      <c r="F63" s="41">
        <v>0.4</v>
      </c>
      <c r="G63" s="41">
        <v>0</v>
      </c>
      <c r="H63" s="41" t="s">
        <v>70</v>
      </c>
      <c r="I63" s="41" t="s">
        <v>71</v>
      </c>
      <c r="J63" s="41" t="s">
        <v>72</v>
      </c>
    </row>
    <row r="64" spans="1:10" x14ac:dyDescent="0.3">
      <c r="A64" s="41">
        <v>1991</v>
      </c>
      <c r="B64" s="41" t="s">
        <v>142</v>
      </c>
      <c r="C64" s="41" t="s">
        <v>143</v>
      </c>
      <c r="D64" s="41" t="s">
        <v>6</v>
      </c>
      <c r="E64" s="41">
        <v>100</v>
      </c>
      <c r="F64" s="41">
        <v>0.54700000000000004</v>
      </c>
      <c r="G64" s="41">
        <v>0</v>
      </c>
      <c r="H64" s="41" t="s">
        <v>70</v>
      </c>
      <c r="I64" s="41" t="s">
        <v>144</v>
      </c>
      <c r="J64" s="41" t="s">
        <v>145</v>
      </c>
    </row>
    <row r="65" spans="1:10" x14ac:dyDescent="0.3">
      <c r="A65" s="41">
        <v>1991</v>
      </c>
      <c r="B65" s="41" t="s">
        <v>142</v>
      </c>
      <c r="C65" s="41"/>
      <c r="D65" s="41" t="s">
        <v>8</v>
      </c>
      <c r="E65" s="41">
        <v>100</v>
      </c>
      <c r="F65" s="41">
        <v>7.2999999999999995E-2</v>
      </c>
      <c r="G65" s="41">
        <v>0</v>
      </c>
      <c r="H65" s="41" t="s">
        <v>70</v>
      </c>
      <c r="I65" s="41" t="s">
        <v>144</v>
      </c>
      <c r="J65" s="41" t="s">
        <v>145</v>
      </c>
    </row>
    <row r="66" spans="1:10" x14ac:dyDescent="0.3">
      <c r="A66" s="41">
        <v>1991</v>
      </c>
      <c r="B66" s="41" t="s">
        <v>142</v>
      </c>
      <c r="C66" s="41"/>
      <c r="D66" s="41" t="s">
        <v>28</v>
      </c>
      <c r="E66" s="41">
        <v>100</v>
      </c>
      <c r="F66" s="41">
        <v>2.548</v>
      </c>
      <c r="G66" s="41">
        <v>0</v>
      </c>
      <c r="H66" s="41" t="s">
        <v>70</v>
      </c>
      <c r="I66" s="41" t="s">
        <v>144</v>
      </c>
      <c r="J66" s="41" t="s">
        <v>145</v>
      </c>
    </row>
    <row r="67" spans="1:10" x14ac:dyDescent="0.3">
      <c r="A67" s="41">
        <v>1991</v>
      </c>
      <c r="B67" s="41" t="s">
        <v>142</v>
      </c>
      <c r="C67" s="41"/>
      <c r="D67" s="41" t="s">
        <v>12</v>
      </c>
      <c r="E67" s="41">
        <v>100</v>
      </c>
      <c r="F67" s="41">
        <v>3.431</v>
      </c>
      <c r="G67" s="41">
        <v>0</v>
      </c>
      <c r="H67" s="41" t="s">
        <v>70</v>
      </c>
      <c r="I67" s="41" t="s">
        <v>144</v>
      </c>
      <c r="J67" s="41" t="s">
        <v>145</v>
      </c>
    </row>
    <row r="68" spans="1:10" x14ac:dyDescent="0.3">
      <c r="A68" s="41">
        <v>1991</v>
      </c>
      <c r="B68" s="41" t="s">
        <v>146</v>
      </c>
      <c r="C68" s="41" t="s">
        <v>147</v>
      </c>
      <c r="D68" s="41" t="s">
        <v>28</v>
      </c>
      <c r="E68" s="41">
        <v>100</v>
      </c>
      <c r="F68" s="41">
        <v>0.2</v>
      </c>
      <c r="G68" s="41">
        <v>0.45700000000000002</v>
      </c>
      <c r="H68" s="41" t="s">
        <v>70</v>
      </c>
      <c r="I68" s="41" t="s">
        <v>71</v>
      </c>
      <c r="J68" s="41" t="s">
        <v>72</v>
      </c>
    </row>
    <row r="69" spans="1:10" x14ac:dyDescent="0.3">
      <c r="A69" s="41">
        <v>1991</v>
      </c>
      <c r="B69" s="41" t="s">
        <v>146</v>
      </c>
      <c r="C69" s="41" t="s">
        <v>148</v>
      </c>
      <c r="D69" s="41" t="s">
        <v>28</v>
      </c>
      <c r="E69" s="41">
        <v>100</v>
      </c>
      <c r="F69" s="41">
        <v>0.2</v>
      </c>
      <c r="G69" s="41">
        <v>0.54</v>
      </c>
      <c r="H69" s="41" t="s">
        <v>70</v>
      </c>
      <c r="I69" s="41" t="s">
        <v>71</v>
      </c>
      <c r="J69" s="41" t="s">
        <v>72</v>
      </c>
    </row>
    <row r="70" spans="1:10" x14ac:dyDescent="0.3">
      <c r="A70" s="41">
        <v>1991</v>
      </c>
      <c r="B70" s="41" t="s">
        <v>149</v>
      </c>
      <c r="C70" s="41" t="s">
        <v>150</v>
      </c>
      <c r="D70" s="41" t="s">
        <v>49</v>
      </c>
      <c r="E70" s="41">
        <v>100</v>
      </c>
      <c r="F70" s="41">
        <v>0.09</v>
      </c>
      <c r="G70" s="41">
        <v>9.4E-2</v>
      </c>
      <c r="H70" s="41" t="s">
        <v>70</v>
      </c>
      <c r="I70" s="41" t="s">
        <v>71</v>
      </c>
      <c r="J70" s="41" t="s">
        <v>72</v>
      </c>
    </row>
    <row r="71" spans="1:10" x14ac:dyDescent="0.3">
      <c r="A71" s="41">
        <v>1991</v>
      </c>
      <c r="B71" s="41" t="s">
        <v>151</v>
      </c>
      <c r="C71" s="41" t="s">
        <v>152</v>
      </c>
      <c r="D71" s="41" t="s">
        <v>20</v>
      </c>
      <c r="E71" s="41">
        <v>100</v>
      </c>
      <c r="F71" s="41">
        <v>0.13</v>
      </c>
      <c r="G71" s="41">
        <v>0.13</v>
      </c>
      <c r="H71" s="41" t="s">
        <v>70</v>
      </c>
      <c r="I71" s="41" t="s">
        <v>83</v>
      </c>
      <c r="J71" s="41" t="s">
        <v>84</v>
      </c>
    </row>
    <row r="72" spans="1:10" x14ac:dyDescent="0.3">
      <c r="A72" s="41">
        <v>1991</v>
      </c>
      <c r="B72" s="41" t="s">
        <v>153</v>
      </c>
      <c r="C72" s="41" t="s">
        <v>154</v>
      </c>
      <c r="D72" s="41" t="s">
        <v>31</v>
      </c>
      <c r="E72" s="41">
        <v>100</v>
      </c>
      <c r="F72" s="41">
        <v>4.5</v>
      </c>
      <c r="G72" s="41">
        <v>4.3730000000000002</v>
      </c>
      <c r="H72" s="41" t="s">
        <v>70</v>
      </c>
      <c r="I72" s="41" t="s">
        <v>83</v>
      </c>
      <c r="J72" s="41" t="s">
        <v>84</v>
      </c>
    </row>
    <row r="73" spans="1:10" x14ac:dyDescent="0.3">
      <c r="A73" s="41">
        <v>1991</v>
      </c>
      <c r="B73" s="41" t="s">
        <v>155</v>
      </c>
      <c r="C73" s="41" t="s">
        <v>156</v>
      </c>
      <c r="D73" s="41" t="s">
        <v>31</v>
      </c>
      <c r="E73" s="41">
        <v>83</v>
      </c>
      <c r="F73" s="41">
        <v>0.28299999999999997</v>
      </c>
      <c r="G73" s="41">
        <v>0</v>
      </c>
      <c r="H73" s="41" t="s">
        <v>70</v>
      </c>
      <c r="I73" s="41" t="s">
        <v>71</v>
      </c>
      <c r="J73" s="41" t="s">
        <v>72</v>
      </c>
    </row>
    <row r="74" spans="1:10" x14ac:dyDescent="0.3">
      <c r="A74" s="41">
        <v>1991</v>
      </c>
      <c r="B74" s="41" t="s">
        <v>157</v>
      </c>
      <c r="C74" s="41"/>
      <c r="D74" s="41"/>
      <c r="E74" s="41"/>
      <c r="F74" s="41"/>
      <c r="G74" s="41"/>
      <c r="H74" s="41" t="s">
        <v>70</v>
      </c>
      <c r="I74" s="41" t="s">
        <v>71</v>
      </c>
      <c r="J74" s="41" t="s">
        <v>72</v>
      </c>
    </row>
    <row r="75" spans="1:10" x14ac:dyDescent="0.3">
      <c r="A75" s="41">
        <v>1991</v>
      </c>
      <c r="B75" s="41" t="s">
        <v>158</v>
      </c>
      <c r="C75" s="41" t="s">
        <v>159</v>
      </c>
      <c r="D75" s="41" t="s">
        <v>28</v>
      </c>
      <c r="E75" s="41">
        <v>100</v>
      </c>
      <c r="F75" s="41">
        <v>13.95</v>
      </c>
      <c r="G75" s="41">
        <v>13.95</v>
      </c>
      <c r="H75" s="41" t="s">
        <v>70</v>
      </c>
      <c r="I75" s="41" t="s">
        <v>71</v>
      </c>
      <c r="J75" s="41" t="s">
        <v>72</v>
      </c>
    </row>
    <row r="76" spans="1:10" x14ac:dyDescent="0.3">
      <c r="A76" s="41">
        <v>1991</v>
      </c>
      <c r="B76" s="41" t="s">
        <v>158</v>
      </c>
      <c r="C76" s="41" t="s">
        <v>160</v>
      </c>
      <c r="D76" s="41" t="s">
        <v>28</v>
      </c>
      <c r="E76" s="41">
        <v>100</v>
      </c>
      <c r="F76" s="41">
        <v>9.5399999999999991</v>
      </c>
      <c r="G76" s="41">
        <v>9.5399999999999991</v>
      </c>
      <c r="H76" s="41" t="s">
        <v>70</v>
      </c>
      <c r="I76" s="41" t="s">
        <v>71</v>
      </c>
      <c r="J76" s="41" t="s">
        <v>72</v>
      </c>
    </row>
    <row r="77" spans="1:10" x14ac:dyDescent="0.3">
      <c r="A77" s="41">
        <v>1991</v>
      </c>
      <c r="B77" s="41" t="s">
        <v>161</v>
      </c>
      <c r="C77" s="41" t="s">
        <v>162</v>
      </c>
      <c r="D77" s="41" t="s">
        <v>46</v>
      </c>
      <c r="E77" s="41">
        <v>100</v>
      </c>
      <c r="F77" s="41">
        <v>0.82499999999999996</v>
      </c>
      <c r="G77" s="41">
        <v>0.82499999999999996</v>
      </c>
      <c r="H77" s="41" t="s">
        <v>70</v>
      </c>
      <c r="I77" s="41" t="s">
        <v>71</v>
      </c>
      <c r="J77" s="41" t="s">
        <v>72</v>
      </c>
    </row>
    <row r="78" spans="1:10" x14ac:dyDescent="0.3">
      <c r="A78" s="41">
        <v>1991</v>
      </c>
      <c r="B78" s="41" t="s">
        <v>161</v>
      </c>
      <c r="C78" s="41" t="s">
        <v>163</v>
      </c>
      <c r="D78" s="41" t="s">
        <v>31</v>
      </c>
      <c r="E78" s="41">
        <v>100</v>
      </c>
      <c r="F78" s="41">
        <v>0.30499999999999999</v>
      </c>
      <c r="G78" s="41">
        <v>0.30499999999999999</v>
      </c>
      <c r="H78" s="41" t="s">
        <v>70</v>
      </c>
      <c r="I78" s="41" t="s">
        <v>71</v>
      </c>
      <c r="J78" s="41" t="s">
        <v>72</v>
      </c>
    </row>
    <row r="79" spans="1:10" x14ac:dyDescent="0.3">
      <c r="A79" s="41">
        <v>1991</v>
      </c>
      <c r="B79" s="41" t="s">
        <v>164</v>
      </c>
      <c r="C79" s="41" t="s">
        <v>165</v>
      </c>
      <c r="D79" s="41" t="s">
        <v>47</v>
      </c>
      <c r="E79" s="41">
        <v>100</v>
      </c>
      <c r="F79" s="41">
        <v>1.613</v>
      </c>
      <c r="G79" s="41">
        <v>1.613</v>
      </c>
      <c r="H79" s="41" t="s">
        <v>70</v>
      </c>
      <c r="I79" s="41" t="s">
        <v>71</v>
      </c>
      <c r="J79" s="41" t="s">
        <v>72</v>
      </c>
    </row>
    <row r="80" spans="1:10" x14ac:dyDescent="0.3">
      <c r="A80" s="41">
        <v>1991</v>
      </c>
      <c r="B80" s="41" t="s">
        <v>164</v>
      </c>
      <c r="C80" s="41" t="s">
        <v>407</v>
      </c>
      <c r="D80" s="41" t="s">
        <v>47</v>
      </c>
      <c r="E80" s="41">
        <v>100</v>
      </c>
      <c r="F80" s="41">
        <v>1.3160000000000001</v>
      </c>
      <c r="G80" s="41">
        <v>1.3160000000000001</v>
      </c>
      <c r="H80" s="41" t="s">
        <v>70</v>
      </c>
      <c r="I80" s="41" t="s">
        <v>71</v>
      </c>
      <c r="J80" s="41" t="s">
        <v>72</v>
      </c>
    </row>
    <row r="81" spans="1:10" x14ac:dyDescent="0.3">
      <c r="A81" s="41">
        <v>1991</v>
      </c>
      <c r="B81" s="41" t="s">
        <v>164</v>
      </c>
      <c r="C81" s="41" t="s">
        <v>166</v>
      </c>
      <c r="D81" s="41" t="s">
        <v>46</v>
      </c>
      <c r="E81" s="41">
        <v>100</v>
      </c>
      <c r="F81" s="41">
        <v>0.69099999999999995</v>
      </c>
      <c r="G81" s="41">
        <v>0.69099999999999995</v>
      </c>
      <c r="H81" s="41" t="s">
        <v>70</v>
      </c>
      <c r="I81" s="41" t="s">
        <v>71</v>
      </c>
      <c r="J81" s="41" t="s">
        <v>72</v>
      </c>
    </row>
    <row r="82" spans="1:10" x14ac:dyDescent="0.3">
      <c r="A82" s="41">
        <v>2000</v>
      </c>
      <c r="B82" s="41" t="s">
        <v>167</v>
      </c>
      <c r="C82" s="41" t="s">
        <v>168</v>
      </c>
      <c r="D82" s="41" t="s">
        <v>13</v>
      </c>
      <c r="E82" s="41">
        <v>100</v>
      </c>
      <c r="F82" s="41">
        <v>3.7629999999999999</v>
      </c>
      <c r="G82" s="41">
        <v>3.65</v>
      </c>
      <c r="H82" s="41" t="s">
        <v>70</v>
      </c>
      <c r="I82" s="41" t="s">
        <v>71</v>
      </c>
      <c r="J82" s="41" t="s">
        <v>72</v>
      </c>
    </row>
    <row r="83" spans="1:10" x14ac:dyDescent="0.3">
      <c r="A83" s="41">
        <v>2000</v>
      </c>
      <c r="B83" s="41" t="s">
        <v>167</v>
      </c>
      <c r="C83" s="41" t="s">
        <v>169</v>
      </c>
      <c r="D83" s="41" t="s">
        <v>13</v>
      </c>
      <c r="E83" s="41">
        <v>100</v>
      </c>
      <c r="F83" s="41">
        <v>3.7629999999999999</v>
      </c>
      <c r="G83" s="41">
        <v>3.65</v>
      </c>
      <c r="H83" s="41" t="s">
        <v>70</v>
      </c>
      <c r="I83" s="41" t="s">
        <v>71</v>
      </c>
      <c r="J83" s="41" t="s">
        <v>72</v>
      </c>
    </row>
    <row r="84" spans="1:10" x14ac:dyDescent="0.3">
      <c r="A84" s="43">
        <v>2000</v>
      </c>
      <c r="B84" s="41" t="s">
        <v>170</v>
      </c>
      <c r="C84" s="41" t="s">
        <v>171</v>
      </c>
      <c r="D84" s="41" t="s">
        <v>52</v>
      </c>
      <c r="E84" s="41">
        <v>100</v>
      </c>
      <c r="F84" s="41">
        <v>5.0000000000000001E-3</v>
      </c>
      <c r="G84" s="41">
        <v>7.0000000000000001E-3</v>
      </c>
      <c r="H84" s="41" t="s">
        <v>70</v>
      </c>
      <c r="I84" s="41" t="s">
        <v>89</v>
      </c>
      <c r="J84" s="41" t="s">
        <v>90</v>
      </c>
    </row>
    <row r="85" spans="1:10" x14ac:dyDescent="0.3">
      <c r="A85" s="43">
        <v>2000</v>
      </c>
      <c r="B85" s="41" t="s">
        <v>170</v>
      </c>
      <c r="C85" s="41" t="s">
        <v>171</v>
      </c>
      <c r="D85" s="41" t="s">
        <v>28</v>
      </c>
      <c r="E85" s="41">
        <v>100</v>
      </c>
      <c r="F85" s="41">
        <v>3.0000000000000001E-3</v>
      </c>
      <c r="G85" s="41">
        <v>2E-3</v>
      </c>
      <c r="H85" s="41" t="s">
        <v>70</v>
      </c>
      <c r="I85" s="41" t="s">
        <v>89</v>
      </c>
      <c r="J85" s="41" t="s">
        <v>90</v>
      </c>
    </row>
    <row r="86" spans="1:10" ht="28.8" x14ac:dyDescent="0.3">
      <c r="A86" s="43">
        <v>2000</v>
      </c>
      <c r="B86" s="41" t="s">
        <v>170</v>
      </c>
      <c r="C86" s="41" t="s">
        <v>171</v>
      </c>
      <c r="D86" s="41" t="s">
        <v>33</v>
      </c>
      <c r="E86" s="41">
        <v>100</v>
      </c>
      <c r="F86" s="41">
        <v>0.05</v>
      </c>
      <c r="G86" s="41">
        <v>0.04</v>
      </c>
      <c r="H86" s="41" t="s">
        <v>70</v>
      </c>
      <c r="I86" s="41" t="s">
        <v>89</v>
      </c>
      <c r="J86" s="41" t="s">
        <v>90</v>
      </c>
    </row>
    <row r="87" spans="1:10" x14ac:dyDescent="0.3">
      <c r="A87" s="43">
        <v>2000</v>
      </c>
      <c r="B87" s="41" t="s">
        <v>170</v>
      </c>
      <c r="C87" s="41" t="s">
        <v>171</v>
      </c>
      <c r="D87" s="41" t="s">
        <v>47</v>
      </c>
      <c r="E87" s="41">
        <v>100</v>
      </c>
      <c r="F87" s="41">
        <v>1E-3</v>
      </c>
      <c r="G87" s="41">
        <v>1E-3</v>
      </c>
      <c r="H87" s="41" t="s">
        <v>70</v>
      </c>
      <c r="I87" s="41" t="s">
        <v>89</v>
      </c>
      <c r="J87" s="41" t="s">
        <v>90</v>
      </c>
    </row>
    <row r="88" spans="1:10" x14ac:dyDescent="0.3">
      <c r="A88" s="43">
        <v>2000</v>
      </c>
      <c r="B88" s="41" t="s">
        <v>170</v>
      </c>
      <c r="C88" s="41" t="s">
        <v>171</v>
      </c>
      <c r="D88" s="41" t="s">
        <v>55</v>
      </c>
      <c r="E88" s="41">
        <v>100</v>
      </c>
      <c r="F88" s="41">
        <v>0.01</v>
      </c>
      <c r="G88" s="41">
        <v>8.9999999999999993E-3</v>
      </c>
      <c r="H88" s="41" t="s">
        <v>70</v>
      </c>
      <c r="I88" s="41" t="s">
        <v>89</v>
      </c>
      <c r="J88" s="41" t="s">
        <v>90</v>
      </c>
    </row>
    <row r="89" spans="1:10" ht="28.8" x14ac:dyDescent="0.3">
      <c r="A89" s="43">
        <v>2000</v>
      </c>
      <c r="B89" s="41" t="s">
        <v>172</v>
      </c>
      <c r="C89" s="41" t="s">
        <v>173</v>
      </c>
      <c r="D89" s="41" t="s">
        <v>51</v>
      </c>
      <c r="E89" s="41">
        <v>100</v>
      </c>
      <c r="F89" s="41">
        <v>4</v>
      </c>
      <c r="G89" s="41">
        <v>4</v>
      </c>
      <c r="H89" s="41" t="s">
        <v>70</v>
      </c>
      <c r="I89" s="41" t="s">
        <v>89</v>
      </c>
      <c r="J89" s="41" t="s">
        <v>90</v>
      </c>
    </row>
    <row r="90" spans="1:10" x14ac:dyDescent="0.3">
      <c r="A90" s="41">
        <v>2000</v>
      </c>
      <c r="B90" s="41" t="s">
        <v>174</v>
      </c>
      <c r="C90" s="41" t="s">
        <v>175</v>
      </c>
      <c r="D90" s="41" t="s">
        <v>28</v>
      </c>
      <c r="E90" s="41">
        <v>100</v>
      </c>
      <c r="F90" s="41">
        <v>3.085</v>
      </c>
      <c r="G90" s="41">
        <v>3.085</v>
      </c>
      <c r="H90" s="41" t="s">
        <v>70</v>
      </c>
      <c r="I90" s="41" t="s">
        <v>176</v>
      </c>
      <c r="J90" s="41" t="s">
        <v>177</v>
      </c>
    </row>
    <row r="91" spans="1:10" x14ac:dyDescent="0.3">
      <c r="A91" s="41">
        <v>2000</v>
      </c>
      <c r="B91" s="41" t="s">
        <v>174</v>
      </c>
      <c r="C91" s="41" t="s">
        <v>175</v>
      </c>
      <c r="D91" s="41" t="s">
        <v>28</v>
      </c>
      <c r="E91" s="41">
        <v>100</v>
      </c>
      <c r="F91" s="41">
        <v>6.3280000000000003</v>
      </c>
      <c r="G91" s="41">
        <v>6.3280000000000003</v>
      </c>
      <c r="H91" s="41" t="s">
        <v>70</v>
      </c>
      <c r="I91" s="41" t="s">
        <v>176</v>
      </c>
      <c r="J91" s="41" t="s">
        <v>177</v>
      </c>
    </row>
    <row r="92" spans="1:10" x14ac:dyDescent="0.3">
      <c r="A92" s="41">
        <v>2000</v>
      </c>
      <c r="B92" s="41" t="s">
        <v>174</v>
      </c>
      <c r="C92" s="41" t="s">
        <v>175</v>
      </c>
      <c r="D92" s="41" t="s">
        <v>28</v>
      </c>
      <c r="E92" s="41">
        <v>100</v>
      </c>
      <c r="F92" s="41">
        <v>2.41</v>
      </c>
      <c r="G92" s="41">
        <v>2.41</v>
      </c>
      <c r="H92" s="41" t="s">
        <v>70</v>
      </c>
      <c r="I92" s="41" t="s">
        <v>176</v>
      </c>
      <c r="J92" s="41" t="s">
        <v>177</v>
      </c>
    </row>
    <row r="93" spans="1:10" x14ac:dyDescent="0.3">
      <c r="A93" s="41">
        <v>2000</v>
      </c>
      <c r="B93" s="41" t="s">
        <v>174</v>
      </c>
      <c r="C93" s="41" t="s">
        <v>175</v>
      </c>
      <c r="D93" s="41" t="s">
        <v>28</v>
      </c>
      <c r="E93" s="41">
        <v>100</v>
      </c>
      <c r="F93" s="41">
        <v>2.58</v>
      </c>
      <c r="G93" s="41">
        <v>2.58</v>
      </c>
      <c r="H93" s="41" t="s">
        <v>70</v>
      </c>
      <c r="I93" s="41" t="s">
        <v>176</v>
      </c>
      <c r="J93" s="41" t="s">
        <v>177</v>
      </c>
    </row>
    <row r="94" spans="1:10" x14ac:dyDescent="0.3">
      <c r="A94" s="41">
        <v>2000</v>
      </c>
      <c r="B94" s="41" t="s">
        <v>174</v>
      </c>
      <c r="C94" s="41" t="s">
        <v>175</v>
      </c>
      <c r="D94" s="41" t="s">
        <v>28</v>
      </c>
      <c r="E94" s="41">
        <v>100</v>
      </c>
      <c r="F94" s="41">
        <v>1.8640000000000001</v>
      </c>
      <c r="G94" s="41">
        <v>1.8640000000000001</v>
      </c>
      <c r="H94" s="41" t="s">
        <v>70</v>
      </c>
      <c r="I94" s="41" t="s">
        <v>176</v>
      </c>
      <c r="J94" s="41" t="s">
        <v>177</v>
      </c>
    </row>
    <row r="95" spans="1:10" x14ac:dyDescent="0.3">
      <c r="A95" s="41">
        <v>2000</v>
      </c>
      <c r="B95" s="41" t="s">
        <v>178</v>
      </c>
      <c r="C95" s="41" t="s">
        <v>179</v>
      </c>
      <c r="D95" s="41" t="s">
        <v>6</v>
      </c>
      <c r="E95" s="41">
        <v>100</v>
      </c>
      <c r="F95" s="41">
        <v>0.2</v>
      </c>
      <c r="G95" s="41">
        <v>0.2</v>
      </c>
      <c r="H95" s="41" t="s">
        <v>70</v>
      </c>
      <c r="I95" s="41" t="s">
        <v>83</v>
      </c>
      <c r="J95" s="41" t="s">
        <v>84</v>
      </c>
    </row>
    <row r="96" spans="1:10" x14ac:dyDescent="0.3">
      <c r="A96" s="41">
        <v>2000</v>
      </c>
      <c r="B96" s="41" t="s">
        <v>178</v>
      </c>
      <c r="C96" s="41" t="s">
        <v>179</v>
      </c>
      <c r="D96" s="41" t="s">
        <v>8</v>
      </c>
      <c r="E96" s="41">
        <v>100</v>
      </c>
      <c r="F96" s="41">
        <v>2.5999999999999999E-2</v>
      </c>
      <c r="G96" s="41">
        <v>2.5999999999999999E-2</v>
      </c>
      <c r="H96" s="41" t="s">
        <v>70</v>
      </c>
      <c r="I96" s="41" t="s">
        <v>83</v>
      </c>
      <c r="J96" s="41" t="s">
        <v>84</v>
      </c>
    </row>
    <row r="97" spans="1:10" x14ac:dyDescent="0.3">
      <c r="A97" s="41">
        <v>2000</v>
      </c>
      <c r="B97" s="41" t="s">
        <v>178</v>
      </c>
      <c r="C97" s="41" t="s">
        <v>179</v>
      </c>
      <c r="D97" s="41" t="s">
        <v>10</v>
      </c>
      <c r="E97" s="41">
        <v>100</v>
      </c>
      <c r="F97" s="41">
        <v>0.03</v>
      </c>
      <c r="G97" s="41">
        <v>0.03</v>
      </c>
      <c r="H97" s="41" t="s">
        <v>70</v>
      </c>
      <c r="I97" s="41" t="s">
        <v>83</v>
      </c>
      <c r="J97" s="41" t="s">
        <v>84</v>
      </c>
    </row>
    <row r="98" spans="1:10" x14ac:dyDescent="0.3">
      <c r="A98" s="41">
        <v>2000</v>
      </c>
      <c r="B98" s="41" t="s">
        <v>180</v>
      </c>
      <c r="C98" s="41" t="s">
        <v>181</v>
      </c>
      <c r="D98" s="41" t="s">
        <v>8</v>
      </c>
      <c r="E98" s="41">
        <v>100</v>
      </c>
      <c r="F98" s="41">
        <v>1.5920000000000001</v>
      </c>
      <c r="G98" s="41">
        <v>0.46100000000000002</v>
      </c>
      <c r="H98" s="41" t="s">
        <v>70</v>
      </c>
      <c r="I98" s="41" t="s">
        <v>71</v>
      </c>
      <c r="J98" s="41" t="s">
        <v>72</v>
      </c>
    </row>
    <row r="99" spans="1:10" x14ac:dyDescent="0.3">
      <c r="A99" s="41">
        <v>2000</v>
      </c>
      <c r="B99" s="41" t="s">
        <v>180</v>
      </c>
      <c r="C99" s="41" t="s">
        <v>181</v>
      </c>
      <c r="D99" s="41" t="s">
        <v>10</v>
      </c>
      <c r="E99" s="41">
        <v>100</v>
      </c>
      <c r="F99" s="41">
        <v>3.6</v>
      </c>
      <c r="G99" s="41">
        <v>1.8</v>
      </c>
      <c r="H99" s="41" t="s">
        <v>70</v>
      </c>
      <c r="I99" s="41" t="s">
        <v>71</v>
      </c>
      <c r="J99" s="41" t="s">
        <v>72</v>
      </c>
    </row>
    <row r="100" spans="1:10" x14ac:dyDescent="0.3">
      <c r="A100" s="41">
        <v>2000</v>
      </c>
      <c r="B100" s="41" t="s">
        <v>180</v>
      </c>
      <c r="C100" s="41" t="s">
        <v>182</v>
      </c>
      <c r="D100" s="41" t="s">
        <v>30</v>
      </c>
      <c r="E100" s="41">
        <v>100</v>
      </c>
      <c r="F100" s="41">
        <v>15.96</v>
      </c>
      <c r="G100" s="41">
        <v>1.9259999999999999</v>
      </c>
      <c r="H100" s="41" t="s">
        <v>70</v>
      </c>
      <c r="I100" s="41" t="s">
        <v>71</v>
      </c>
      <c r="J100" s="41" t="s">
        <v>72</v>
      </c>
    </row>
    <row r="101" spans="1:10" x14ac:dyDescent="0.3">
      <c r="A101" s="41">
        <v>2000</v>
      </c>
      <c r="B101" s="41" t="s">
        <v>183</v>
      </c>
      <c r="C101" s="41" t="s">
        <v>184</v>
      </c>
      <c r="D101" s="41" t="s">
        <v>28</v>
      </c>
      <c r="E101" s="41">
        <v>100</v>
      </c>
      <c r="F101" s="41">
        <v>0.2</v>
      </c>
      <c r="G101" s="41">
        <v>0.18</v>
      </c>
      <c r="H101" s="41" t="s">
        <v>70</v>
      </c>
      <c r="I101" s="41" t="s">
        <v>71</v>
      </c>
      <c r="J101" s="41" t="s">
        <v>72</v>
      </c>
    </row>
    <row r="102" spans="1:10" x14ac:dyDescent="0.3">
      <c r="A102" s="41">
        <v>2000</v>
      </c>
      <c r="B102" s="41" t="s">
        <v>185</v>
      </c>
      <c r="C102" s="41" t="s">
        <v>186</v>
      </c>
      <c r="D102" s="41" t="s">
        <v>28</v>
      </c>
      <c r="E102" s="41">
        <v>100</v>
      </c>
      <c r="F102" s="41">
        <v>2</v>
      </c>
      <c r="G102" s="41">
        <v>2</v>
      </c>
      <c r="H102" s="41" t="s">
        <v>70</v>
      </c>
      <c r="I102" s="41" t="s">
        <v>83</v>
      </c>
      <c r="J102" s="41" t="s">
        <v>84</v>
      </c>
    </row>
    <row r="103" spans="1:10" x14ac:dyDescent="0.3">
      <c r="A103" s="41">
        <v>2000</v>
      </c>
      <c r="B103" s="41" t="s">
        <v>146</v>
      </c>
      <c r="C103" s="41" t="s">
        <v>187</v>
      </c>
      <c r="D103" s="41" t="s">
        <v>43</v>
      </c>
      <c r="E103" s="41">
        <v>100</v>
      </c>
      <c r="F103" s="41">
        <v>5.0000000000000001E-3</v>
      </c>
      <c r="G103" s="41">
        <v>5.0000000000000001E-3</v>
      </c>
      <c r="H103" s="41" t="s">
        <v>70</v>
      </c>
      <c r="I103" s="41" t="s">
        <v>71</v>
      </c>
      <c r="J103" s="41" t="s">
        <v>72</v>
      </c>
    </row>
    <row r="104" spans="1:10" x14ac:dyDescent="0.3">
      <c r="A104" s="41">
        <v>2000</v>
      </c>
      <c r="B104" s="41" t="s">
        <v>146</v>
      </c>
      <c r="C104" s="41" t="s">
        <v>187</v>
      </c>
      <c r="D104" s="41" t="s">
        <v>30</v>
      </c>
      <c r="E104" s="41">
        <v>100</v>
      </c>
      <c r="F104" s="41">
        <v>5.0000000000000001E-3</v>
      </c>
      <c r="G104" s="41">
        <v>5.0000000000000001E-3</v>
      </c>
      <c r="H104" s="41" t="s">
        <v>70</v>
      </c>
      <c r="I104" s="41" t="s">
        <v>71</v>
      </c>
      <c r="J104" s="41" t="s">
        <v>72</v>
      </c>
    </row>
    <row r="105" spans="1:10" x14ac:dyDescent="0.3">
      <c r="A105" s="41">
        <v>2000</v>
      </c>
      <c r="B105" s="41" t="s">
        <v>188</v>
      </c>
      <c r="C105" s="41" t="s">
        <v>189</v>
      </c>
      <c r="D105" s="41" t="s">
        <v>48</v>
      </c>
      <c r="E105" s="41">
        <v>100</v>
      </c>
      <c r="F105" s="41">
        <v>8.6489999999999991</v>
      </c>
      <c r="G105" s="41">
        <v>0.23899999999999999</v>
      </c>
      <c r="H105" s="41" t="s">
        <v>70</v>
      </c>
      <c r="I105" s="41" t="s">
        <v>71</v>
      </c>
      <c r="J105" s="41" t="s">
        <v>72</v>
      </c>
    </row>
    <row r="106" spans="1:10" ht="28.8" x14ac:dyDescent="0.3">
      <c r="A106" s="41">
        <v>2001</v>
      </c>
      <c r="B106" s="41" t="s">
        <v>190</v>
      </c>
      <c r="C106" s="41" t="s">
        <v>191</v>
      </c>
      <c r="D106" s="41" t="s">
        <v>28</v>
      </c>
      <c r="E106" s="41">
        <v>100</v>
      </c>
      <c r="F106" s="41">
        <v>0.80500000000000005</v>
      </c>
      <c r="G106" s="41">
        <v>0.80500000000000005</v>
      </c>
      <c r="H106" s="41" t="s">
        <v>70</v>
      </c>
      <c r="I106" s="41" t="s">
        <v>79</v>
      </c>
      <c r="J106" s="41" t="s">
        <v>80</v>
      </c>
    </row>
    <row r="107" spans="1:10" ht="28.8" x14ac:dyDescent="0.3">
      <c r="A107" s="41">
        <v>2001</v>
      </c>
      <c r="B107" s="41" t="s">
        <v>190</v>
      </c>
      <c r="C107" s="41" t="s">
        <v>192</v>
      </c>
      <c r="D107" s="41" t="s">
        <v>28</v>
      </c>
      <c r="E107" s="41">
        <v>100</v>
      </c>
      <c r="F107" s="41">
        <v>1.21</v>
      </c>
      <c r="G107" s="41">
        <v>1.21</v>
      </c>
      <c r="H107" s="41" t="s">
        <v>70</v>
      </c>
      <c r="I107" s="41" t="s">
        <v>79</v>
      </c>
      <c r="J107" s="41" t="s">
        <v>80</v>
      </c>
    </row>
    <row r="108" spans="1:10" ht="28.8" x14ac:dyDescent="0.3">
      <c r="A108" s="41">
        <v>2001</v>
      </c>
      <c r="B108" s="41" t="s">
        <v>190</v>
      </c>
      <c r="C108" s="41" t="s">
        <v>193</v>
      </c>
      <c r="D108" s="41" t="s">
        <v>11</v>
      </c>
      <c r="E108" s="41">
        <v>100</v>
      </c>
      <c r="F108" s="41">
        <v>0.42299999999999999</v>
      </c>
      <c r="G108" s="41">
        <v>0.42299999999999999</v>
      </c>
      <c r="H108" s="41" t="s">
        <v>70</v>
      </c>
      <c r="I108" s="41" t="s">
        <v>79</v>
      </c>
      <c r="J108" s="41" t="s">
        <v>80</v>
      </c>
    </row>
    <row r="109" spans="1:10" ht="28.8" x14ac:dyDescent="0.3">
      <c r="A109" s="41">
        <v>2001</v>
      </c>
      <c r="B109" s="41" t="s">
        <v>190</v>
      </c>
      <c r="C109" s="41" t="s">
        <v>193</v>
      </c>
      <c r="D109" s="41" t="s">
        <v>13</v>
      </c>
      <c r="E109" s="41">
        <v>100</v>
      </c>
      <c r="F109" s="41">
        <v>0.73499999999999999</v>
      </c>
      <c r="G109" s="41">
        <v>0.73499999999999999</v>
      </c>
      <c r="H109" s="41" t="s">
        <v>70</v>
      </c>
      <c r="I109" s="41" t="s">
        <v>79</v>
      </c>
      <c r="J109" s="41" t="s">
        <v>80</v>
      </c>
    </row>
    <row r="110" spans="1:10" ht="28.8" x14ac:dyDescent="0.3">
      <c r="A110" s="43">
        <v>2001</v>
      </c>
      <c r="B110" s="41" t="s">
        <v>118</v>
      </c>
      <c r="C110" s="41" t="s">
        <v>194</v>
      </c>
      <c r="D110" s="41" t="s">
        <v>51</v>
      </c>
      <c r="E110" s="41">
        <v>100</v>
      </c>
      <c r="F110" s="41">
        <v>1.2</v>
      </c>
      <c r="G110" s="41">
        <v>1.2</v>
      </c>
      <c r="H110" s="41" t="s">
        <v>70</v>
      </c>
      <c r="I110" s="41" t="s">
        <v>89</v>
      </c>
      <c r="J110" s="41" t="s">
        <v>90</v>
      </c>
    </row>
    <row r="111" spans="1:10" x14ac:dyDescent="0.3">
      <c r="A111" s="41">
        <v>2001</v>
      </c>
      <c r="B111" s="41" t="s">
        <v>195</v>
      </c>
      <c r="C111" s="41" t="s">
        <v>196</v>
      </c>
      <c r="D111" s="41" t="s">
        <v>38</v>
      </c>
      <c r="E111" s="41">
        <v>100</v>
      </c>
      <c r="F111" s="41">
        <v>0.312</v>
      </c>
      <c r="G111" s="41">
        <v>0.312</v>
      </c>
      <c r="H111" s="41" t="s">
        <v>70</v>
      </c>
      <c r="I111" s="41" t="s">
        <v>89</v>
      </c>
      <c r="J111" s="41" t="s">
        <v>90</v>
      </c>
    </row>
    <row r="112" spans="1:10" x14ac:dyDescent="0.3">
      <c r="A112" s="41">
        <v>2001</v>
      </c>
      <c r="B112" s="41" t="s">
        <v>195</v>
      </c>
      <c r="C112" s="41" t="s">
        <v>196</v>
      </c>
      <c r="D112" s="41" t="s">
        <v>56</v>
      </c>
      <c r="E112" s="41">
        <v>100</v>
      </c>
      <c r="F112" s="41">
        <v>0.192</v>
      </c>
      <c r="G112" s="41">
        <v>0.192</v>
      </c>
      <c r="H112" s="41" t="s">
        <v>70</v>
      </c>
      <c r="I112" s="41" t="s">
        <v>89</v>
      </c>
      <c r="J112" s="41" t="s">
        <v>90</v>
      </c>
    </row>
    <row r="113" spans="1:10" x14ac:dyDescent="0.3">
      <c r="A113" s="41">
        <v>2001</v>
      </c>
      <c r="B113" s="41" t="s">
        <v>178</v>
      </c>
      <c r="C113" s="41" t="s">
        <v>197</v>
      </c>
      <c r="D113" s="41" t="s">
        <v>6</v>
      </c>
      <c r="E113" s="41">
        <v>100</v>
      </c>
      <c r="F113" s="41">
        <v>0.46200000000000002</v>
      </c>
      <c r="G113" s="41">
        <v>0.46200000000000002</v>
      </c>
      <c r="H113" s="41" t="s">
        <v>70</v>
      </c>
      <c r="I113" s="41" t="s">
        <v>83</v>
      </c>
      <c r="J113" s="41" t="s">
        <v>84</v>
      </c>
    </row>
    <row r="114" spans="1:10" x14ac:dyDescent="0.3">
      <c r="A114" s="41">
        <v>2001</v>
      </c>
      <c r="B114" s="41" t="s">
        <v>178</v>
      </c>
      <c r="C114" s="41" t="s">
        <v>197</v>
      </c>
      <c r="D114" s="41" t="s">
        <v>8</v>
      </c>
      <c r="E114" s="41">
        <v>100</v>
      </c>
      <c r="F114" s="41">
        <v>5.1999999999999998E-2</v>
      </c>
      <c r="G114" s="41">
        <v>5.1999999999999998E-2</v>
      </c>
      <c r="H114" s="41" t="s">
        <v>70</v>
      </c>
      <c r="I114" s="41" t="s">
        <v>83</v>
      </c>
      <c r="J114" s="41" t="s">
        <v>84</v>
      </c>
    </row>
    <row r="115" spans="1:10" x14ac:dyDescent="0.3">
      <c r="A115" s="41">
        <v>2001</v>
      </c>
      <c r="B115" s="41" t="s">
        <v>178</v>
      </c>
      <c r="C115" s="41" t="s">
        <v>197</v>
      </c>
      <c r="D115" s="41" t="s">
        <v>10</v>
      </c>
      <c r="E115" s="41">
        <v>100</v>
      </c>
      <c r="F115" s="41">
        <v>8.8999999999999996E-2</v>
      </c>
      <c r="G115" s="41">
        <v>8.8999999999999996E-2</v>
      </c>
      <c r="H115" s="41" t="s">
        <v>70</v>
      </c>
      <c r="I115" s="41" t="s">
        <v>83</v>
      </c>
      <c r="J115" s="41" t="s">
        <v>84</v>
      </c>
    </row>
    <row r="116" spans="1:10" x14ac:dyDescent="0.3">
      <c r="A116" s="41">
        <v>2001</v>
      </c>
      <c r="B116" s="41" t="s">
        <v>198</v>
      </c>
      <c r="C116" s="41" t="s">
        <v>199</v>
      </c>
      <c r="D116" s="41" t="s">
        <v>28</v>
      </c>
      <c r="E116" s="41">
        <v>100</v>
      </c>
      <c r="F116" s="41">
        <v>0.26300000000000001</v>
      </c>
      <c r="G116" s="41">
        <v>0.1</v>
      </c>
      <c r="H116" s="41" t="s">
        <v>70</v>
      </c>
      <c r="I116" s="41" t="s">
        <v>89</v>
      </c>
      <c r="J116" s="41" t="s">
        <v>90</v>
      </c>
    </row>
    <row r="117" spans="1:10" x14ac:dyDescent="0.3">
      <c r="A117" s="41">
        <v>2001</v>
      </c>
      <c r="B117" s="41" t="s">
        <v>183</v>
      </c>
      <c r="C117" s="41" t="s">
        <v>137</v>
      </c>
      <c r="D117" s="41" t="s">
        <v>28</v>
      </c>
      <c r="E117" s="41">
        <v>100</v>
      </c>
      <c r="F117" s="41">
        <v>0.1</v>
      </c>
      <c r="G117" s="41">
        <v>0.1</v>
      </c>
      <c r="H117" s="41" t="s">
        <v>70</v>
      </c>
      <c r="I117" s="41" t="s">
        <v>71</v>
      </c>
      <c r="J117" s="41" t="s">
        <v>72</v>
      </c>
    </row>
    <row r="118" spans="1:10" x14ac:dyDescent="0.3">
      <c r="A118" s="41">
        <v>2001</v>
      </c>
      <c r="B118" s="41" t="s">
        <v>200</v>
      </c>
      <c r="C118" s="41" t="s">
        <v>201</v>
      </c>
      <c r="D118" s="41" t="s">
        <v>6</v>
      </c>
      <c r="E118" s="41">
        <v>100</v>
      </c>
      <c r="F118" s="41">
        <v>0.17299999999999999</v>
      </c>
      <c r="G118" s="41">
        <v>0.17299999999999999</v>
      </c>
      <c r="H118" s="41" t="s">
        <v>70</v>
      </c>
      <c r="I118" s="41" t="s">
        <v>71</v>
      </c>
      <c r="J118" s="41" t="s">
        <v>72</v>
      </c>
    </row>
    <row r="119" spans="1:10" x14ac:dyDescent="0.3">
      <c r="A119" s="41">
        <v>2001</v>
      </c>
      <c r="B119" s="41" t="s">
        <v>200</v>
      </c>
      <c r="C119" s="41" t="s">
        <v>201</v>
      </c>
      <c r="D119" s="41" t="s">
        <v>8</v>
      </c>
      <c r="E119" s="41">
        <v>100</v>
      </c>
      <c r="F119" s="41">
        <v>4.4999999999999998E-2</v>
      </c>
      <c r="G119" s="41">
        <v>4.4999999999999998E-2</v>
      </c>
      <c r="H119" s="41" t="s">
        <v>70</v>
      </c>
      <c r="I119" s="41" t="s">
        <v>71</v>
      </c>
      <c r="J119" s="41" t="s">
        <v>72</v>
      </c>
    </row>
    <row r="120" spans="1:10" ht="28.8" x14ac:dyDescent="0.3">
      <c r="A120" s="41">
        <v>2002</v>
      </c>
      <c r="B120" s="41" t="s">
        <v>202</v>
      </c>
      <c r="C120" s="41" t="s">
        <v>203</v>
      </c>
      <c r="D120" s="41" t="s">
        <v>28</v>
      </c>
      <c r="E120" s="41">
        <v>100</v>
      </c>
      <c r="F120" s="41">
        <v>0.5</v>
      </c>
      <c r="G120" s="41">
        <v>0.5</v>
      </c>
      <c r="H120" s="41" t="s">
        <v>70</v>
      </c>
      <c r="I120" s="41" t="s">
        <v>79</v>
      </c>
      <c r="J120" s="41" t="s">
        <v>80</v>
      </c>
    </row>
    <row r="121" spans="1:10" ht="28.8" x14ac:dyDescent="0.3">
      <c r="A121" s="41">
        <v>2002</v>
      </c>
      <c r="B121" s="41" t="s">
        <v>202</v>
      </c>
      <c r="C121" s="41" t="s">
        <v>204</v>
      </c>
      <c r="D121" s="41" t="s">
        <v>28</v>
      </c>
      <c r="E121" s="41">
        <v>100</v>
      </c>
      <c r="F121" s="41">
        <v>4</v>
      </c>
      <c r="G121" s="41">
        <v>4</v>
      </c>
      <c r="H121" s="41" t="s">
        <v>70</v>
      </c>
      <c r="I121" s="41" t="s">
        <v>79</v>
      </c>
      <c r="J121" s="41" t="s">
        <v>80</v>
      </c>
    </row>
    <row r="122" spans="1:10" ht="28.8" x14ac:dyDescent="0.3">
      <c r="A122" s="41">
        <v>2002</v>
      </c>
      <c r="B122" s="41" t="s">
        <v>202</v>
      </c>
      <c r="C122" s="41" t="s">
        <v>205</v>
      </c>
      <c r="D122" s="41" t="s">
        <v>28</v>
      </c>
      <c r="E122" s="41">
        <v>100</v>
      </c>
      <c r="F122" s="41">
        <v>0.8</v>
      </c>
      <c r="G122" s="41">
        <v>0.8</v>
      </c>
      <c r="H122" s="41" t="s">
        <v>70</v>
      </c>
      <c r="I122" s="41" t="s">
        <v>79</v>
      </c>
      <c r="J122" s="41" t="s">
        <v>80</v>
      </c>
    </row>
    <row r="123" spans="1:10" x14ac:dyDescent="0.3">
      <c r="A123" s="41">
        <v>2002</v>
      </c>
      <c r="B123" s="41" t="s">
        <v>206</v>
      </c>
      <c r="C123" s="41" t="s">
        <v>207</v>
      </c>
      <c r="D123" s="41" t="s">
        <v>28</v>
      </c>
      <c r="E123" s="41">
        <v>100</v>
      </c>
      <c r="F123" s="41">
        <v>16.338999999999999</v>
      </c>
      <c r="G123" s="41">
        <v>16.338999999999999</v>
      </c>
      <c r="H123" s="41" t="s">
        <v>70</v>
      </c>
      <c r="I123" s="41" t="s">
        <v>71</v>
      </c>
      <c r="J123" s="41" t="s">
        <v>72</v>
      </c>
    </row>
    <row r="124" spans="1:10" x14ac:dyDescent="0.3">
      <c r="A124" s="41">
        <v>2002</v>
      </c>
      <c r="B124" s="41" t="s">
        <v>208</v>
      </c>
      <c r="C124" s="41" t="s">
        <v>209</v>
      </c>
      <c r="D124" s="41" t="s">
        <v>28</v>
      </c>
      <c r="E124" s="41">
        <v>100</v>
      </c>
      <c r="F124" s="41">
        <v>25.38</v>
      </c>
      <c r="G124" s="41">
        <v>25.38</v>
      </c>
      <c r="H124" s="41" t="s">
        <v>70</v>
      </c>
      <c r="I124" s="41" t="s">
        <v>83</v>
      </c>
      <c r="J124" s="41" t="s">
        <v>84</v>
      </c>
    </row>
    <row r="125" spans="1:10" x14ac:dyDescent="0.3">
      <c r="A125" s="41">
        <v>2002</v>
      </c>
      <c r="B125" s="41" t="s">
        <v>210</v>
      </c>
      <c r="C125" s="41" t="s">
        <v>211</v>
      </c>
      <c r="D125" s="41" t="s">
        <v>28</v>
      </c>
      <c r="E125" s="41">
        <v>100</v>
      </c>
      <c r="F125" s="41">
        <v>2</v>
      </c>
      <c r="G125" s="41">
        <v>7</v>
      </c>
      <c r="H125" s="41" t="s">
        <v>70</v>
      </c>
      <c r="I125" s="41" t="s">
        <v>83</v>
      </c>
      <c r="J125" s="41" t="s">
        <v>84</v>
      </c>
    </row>
    <row r="126" spans="1:10" x14ac:dyDescent="0.3">
      <c r="A126" s="41">
        <v>2002</v>
      </c>
      <c r="B126" s="41" t="s">
        <v>212</v>
      </c>
      <c r="C126" s="41" t="s">
        <v>209</v>
      </c>
      <c r="D126" s="41" t="s">
        <v>28</v>
      </c>
      <c r="E126" s="41">
        <v>100</v>
      </c>
      <c r="F126" s="41">
        <v>0.155</v>
      </c>
      <c r="G126" s="41">
        <v>0.155</v>
      </c>
      <c r="H126" s="41" t="s">
        <v>70</v>
      </c>
      <c r="I126" s="41" t="s">
        <v>83</v>
      </c>
      <c r="J126" s="41" t="s">
        <v>84</v>
      </c>
    </row>
    <row r="127" spans="1:10" x14ac:dyDescent="0.3">
      <c r="A127" s="41">
        <v>2002</v>
      </c>
      <c r="B127" s="41" t="s">
        <v>111</v>
      </c>
      <c r="C127" s="41" t="s">
        <v>213</v>
      </c>
      <c r="D127" s="41" t="s">
        <v>12</v>
      </c>
      <c r="E127" s="41">
        <v>100</v>
      </c>
      <c r="F127" s="41">
        <v>90</v>
      </c>
      <c r="G127" s="41">
        <v>86.24</v>
      </c>
      <c r="H127" s="41" t="s">
        <v>70</v>
      </c>
      <c r="I127" s="41" t="s">
        <v>83</v>
      </c>
      <c r="J127" s="41" t="s">
        <v>84</v>
      </c>
    </row>
    <row r="128" spans="1:10" x14ac:dyDescent="0.3">
      <c r="A128" s="43">
        <v>2002</v>
      </c>
      <c r="B128" s="41" t="s">
        <v>214</v>
      </c>
      <c r="C128" s="41" t="s">
        <v>215</v>
      </c>
      <c r="D128" s="41" t="s">
        <v>28</v>
      </c>
      <c r="E128" s="41">
        <v>100</v>
      </c>
      <c r="F128" s="41">
        <v>22.308</v>
      </c>
      <c r="G128" s="41">
        <v>22.308</v>
      </c>
      <c r="H128" s="41" t="s">
        <v>70</v>
      </c>
      <c r="I128" s="41" t="s">
        <v>83</v>
      </c>
      <c r="J128" s="41" t="s">
        <v>84</v>
      </c>
    </row>
    <row r="129" spans="1:10" x14ac:dyDescent="0.3">
      <c r="A129" s="43">
        <v>2002</v>
      </c>
      <c r="B129" s="41" t="s">
        <v>214</v>
      </c>
      <c r="C129" s="41" t="s">
        <v>215</v>
      </c>
      <c r="D129" s="41" t="s">
        <v>28</v>
      </c>
      <c r="E129" s="41">
        <v>100</v>
      </c>
      <c r="F129" s="41">
        <v>11.948</v>
      </c>
      <c r="G129" s="41">
        <v>11.948</v>
      </c>
      <c r="H129" s="41" t="s">
        <v>70</v>
      </c>
      <c r="I129" s="41" t="s">
        <v>83</v>
      </c>
      <c r="J129" s="41" t="s">
        <v>84</v>
      </c>
    </row>
    <row r="130" spans="1:10" x14ac:dyDescent="0.3">
      <c r="A130" s="41">
        <v>2002</v>
      </c>
      <c r="B130" s="41" t="s">
        <v>216</v>
      </c>
      <c r="C130" s="41" t="s">
        <v>217</v>
      </c>
      <c r="D130" s="41" t="s">
        <v>10</v>
      </c>
      <c r="E130" s="41">
        <v>100</v>
      </c>
      <c r="F130" s="41">
        <v>1</v>
      </c>
      <c r="G130" s="41">
        <v>1</v>
      </c>
      <c r="H130" s="41" t="s">
        <v>70</v>
      </c>
      <c r="I130" s="41" t="s">
        <v>83</v>
      </c>
      <c r="J130" s="41" t="s">
        <v>84</v>
      </c>
    </row>
    <row r="131" spans="1:10" x14ac:dyDescent="0.3">
      <c r="A131" s="41">
        <v>2002</v>
      </c>
      <c r="B131" s="41" t="s">
        <v>216</v>
      </c>
      <c r="C131" s="41" t="s">
        <v>217</v>
      </c>
      <c r="D131" s="41" t="s">
        <v>10</v>
      </c>
      <c r="E131" s="41">
        <v>100</v>
      </c>
      <c r="F131" s="41">
        <v>1</v>
      </c>
      <c r="G131" s="41">
        <v>1</v>
      </c>
      <c r="H131" s="41" t="s">
        <v>70</v>
      </c>
      <c r="I131" s="41" t="s">
        <v>83</v>
      </c>
      <c r="J131" s="41" t="s">
        <v>84</v>
      </c>
    </row>
    <row r="132" spans="1:10" x14ac:dyDescent="0.3">
      <c r="A132" s="41">
        <v>2002</v>
      </c>
      <c r="B132" s="41" t="s">
        <v>218</v>
      </c>
      <c r="C132" s="41" t="s">
        <v>219</v>
      </c>
      <c r="D132" s="41" t="s">
        <v>28</v>
      </c>
      <c r="E132" s="41">
        <v>100</v>
      </c>
      <c r="F132" s="41">
        <v>0.19400000000000001</v>
      </c>
      <c r="G132" s="41">
        <v>0.19400000000000001</v>
      </c>
      <c r="H132" s="41" t="s">
        <v>70</v>
      </c>
      <c r="I132" s="41" t="s">
        <v>83</v>
      </c>
      <c r="J132" s="41" t="s">
        <v>84</v>
      </c>
    </row>
    <row r="133" spans="1:10" x14ac:dyDescent="0.3">
      <c r="A133" s="41">
        <v>2002</v>
      </c>
      <c r="B133" s="41" t="s">
        <v>220</v>
      </c>
      <c r="C133" s="41" t="s">
        <v>221</v>
      </c>
      <c r="D133" s="41" t="s">
        <v>8</v>
      </c>
      <c r="E133" s="41">
        <v>100</v>
      </c>
      <c r="F133" s="41">
        <v>6.2229999999999999</v>
      </c>
      <c r="G133" s="41">
        <v>7.43</v>
      </c>
      <c r="H133" s="41" t="s">
        <v>70</v>
      </c>
      <c r="I133" s="41" t="s">
        <v>144</v>
      </c>
      <c r="J133" s="41" t="s">
        <v>145</v>
      </c>
    </row>
    <row r="134" spans="1:10" x14ac:dyDescent="0.3">
      <c r="A134" s="41">
        <v>2002</v>
      </c>
      <c r="B134" s="41" t="s">
        <v>220</v>
      </c>
      <c r="C134" s="41" t="s">
        <v>221</v>
      </c>
      <c r="D134" s="41" t="s">
        <v>12</v>
      </c>
      <c r="E134" s="41">
        <v>100</v>
      </c>
      <c r="F134" s="41">
        <v>94.825000000000003</v>
      </c>
      <c r="G134" s="41">
        <v>94.46</v>
      </c>
      <c r="H134" s="41" t="s">
        <v>70</v>
      </c>
      <c r="I134" s="41" t="s">
        <v>144</v>
      </c>
      <c r="J134" s="41" t="s">
        <v>145</v>
      </c>
    </row>
    <row r="135" spans="1:10" x14ac:dyDescent="0.3">
      <c r="A135" s="41">
        <v>2002</v>
      </c>
      <c r="B135" s="41" t="s">
        <v>220</v>
      </c>
      <c r="C135" s="41" t="s">
        <v>221</v>
      </c>
      <c r="D135" s="41" t="s">
        <v>14</v>
      </c>
      <c r="E135" s="41">
        <v>100</v>
      </c>
      <c r="F135" s="41">
        <v>0.38600000000000001</v>
      </c>
      <c r="G135" s="41">
        <v>0.38400000000000001</v>
      </c>
      <c r="H135" s="41" t="s">
        <v>70</v>
      </c>
      <c r="I135" s="41" t="s">
        <v>144</v>
      </c>
      <c r="J135" s="41" t="s">
        <v>145</v>
      </c>
    </row>
    <row r="136" spans="1:10" x14ac:dyDescent="0.3">
      <c r="A136" s="41">
        <v>2002</v>
      </c>
      <c r="B136" s="41" t="s">
        <v>183</v>
      </c>
      <c r="C136" s="41" t="s">
        <v>137</v>
      </c>
      <c r="D136" s="41" t="s">
        <v>28</v>
      </c>
      <c r="E136" s="41">
        <v>100</v>
      </c>
      <c r="F136" s="41">
        <v>0.1</v>
      </c>
      <c r="G136" s="41">
        <v>0.1</v>
      </c>
      <c r="H136" s="41" t="s">
        <v>70</v>
      </c>
      <c r="I136" s="41" t="s">
        <v>71</v>
      </c>
      <c r="J136" s="41" t="s">
        <v>72</v>
      </c>
    </row>
    <row r="137" spans="1:10" x14ac:dyDescent="0.3">
      <c r="A137" s="41">
        <v>2002</v>
      </c>
      <c r="B137" s="41" t="s">
        <v>222</v>
      </c>
      <c r="C137" s="41" t="s">
        <v>223</v>
      </c>
      <c r="D137" s="41" t="s">
        <v>10</v>
      </c>
      <c r="E137" s="41">
        <v>100</v>
      </c>
      <c r="F137" s="41">
        <v>7.0000000000000007E-2</v>
      </c>
      <c r="G137" s="41">
        <v>0.19700000000000001</v>
      </c>
      <c r="H137" s="41" t="s">
        <v>70</v>
      </c>
      <c r="I137" s="41" t="s">
        <v>71</v>
      </c>
      <c r="J137" s="41" t="s">
        <v>72</v>
      </c>
    </row>
    <row r="138" spans="1:10" x14ac:dyDescent="0.3">
      <c r="A138" s="41">
        <v>2002</v>
      </c>
      <c r="B138" s="41" t="s">
        <v>222</v>
      </c>
      <c r="C138" s="41" t="s">
        <v>223</v>
      </c>
      <c r="D138" s="41" t="s">
        <v>10</v>
      </c>
      <c r="E138" s="41">
        <v>100</v>
      </c>
      <c r="F138" s="41">
        <v>0.05</v>
      </c>
      <c r="G138" s="41">
        <v>0.107</v>
      </c>
      <c r="H138" s="41" t="s">
        <v>70</v>
      </c>
      <c r="I138" s="41" t="s">
        <v>71</v>
      </c>
      <c r="J138" s="41" t="s">
        <v>72</v>
      </c>
    </row>
    <row r="139" spans="1:10" x14ac:dyDescent="0.3">
      <c r="A139" s="41">
        <v>2002</v>
      </c>
      <c r="B139" s="41" t="s">
        <v>224</v>
      </c>
      <c r="C139" s="41" t="s">
        <v>225</v>
      </c>
      <c r="D139" s="41" t="s">
        <v>10</v>
      </c>
      <c r="E139" s="41">
        <v>100</v>
      </c>
      <c r="F139" s="41">
        <v>0.84</v>
      </c>
      <c r="G139" s="41">
        <v>0.21</v>
      </c>
      <c r="H139" s="41" t="s">
        <v>70</v>
      </c>
      <c r="I139" s="41" t="s">
        <v>83</v>
      </c>
      <c r="J139" s="41" t="s">
        <v>84</v>
      </c>
    </row>
    <row r="140" spans="1:10" x14ac:dyDescent="0.3">
      <c r="A140" s="41">
        <v>2002</v>
      </c>
      <c r="B140" s="41" t="s">
        <v>226</v>
      </c>
      <c r="C140" s="41" t="s">
        <v>227</v>
      </c>
      <c r="D140" s="41" t="s">
        <v>12</v>
      </c>
      <c r="E140" s="41">
        <v>100</v>
      </c>
      <c r="F140" s="41">
        <v>2.5</v>
      </c>
      <c r="G140" s="41">
        <v>2.9239999999999999</v>
      </c>
      <c r="H140" s="41" t="s">
        <v>70</v>
      </c>
      <c r="I140" s="41" t="s">
        <v>144</v>
      </c>
      <c r="J140" s="41" t="s">
        <v>145</v>
      </c>
    </row>
    <row r="141" spans="1:10" x14ac:dyDescent="0.3">
      <c r="A141" s="41">
        <v>2002</v>
      </c>
      <c r="B141" s="41" t="s">
        <v>228</v>
      </c>
      <c r="C141" s="41" t="s">
        <v>229</v>
      </c>
      <c r="D141" s="41" t="s">
        <v>11</v>
      </c>
      <c r="E141" s="41">
        <v>100</v>
      </c>
      <c r="F141" s="41">
        <v>0.2</v>
      </c>
      <c r="G141" s="41">
        <v>0.2</v>
      </c>
      <c r="H141" s="41" t="s">
        <v>70</v>
      </c>
      <c r="I141" s="41" t="s">
        <v>71</v>
      </c>
      <c r="J141" s="41" t="s">
        <v>72</v>
      </c>
    </row>
    <row r="142" spans="1:10" x14ac:dyDescent="0.3">
      <c r="A142" s="41">
        <v>2003</v>
      </c>
      <c r="B142" s="41" t="s">
        <v>230</v>
      </c>
      <c r="C142" s="41" t="s">
        <v>231</v>
      </c>
      <c r="D142" s="41" t="s">
        <v>6</v>
      </c>
      <c r="E142" s="41">
        <v>100</v>
      </c>
      <c r="F142" s="41">
        <v>0.19500000000000001</v>
      </c>
      <c r="G142" s="41">
        <v>0.47199999999999998</v>
      </c>
      <c r="H142" s="41" t="s">
        <v>70</v>
      </c>
      <c r="I142" s="41" t="s">
        <v>232</v>
      </c>
      <c r="J142" s="41" t="s">
        <v>233</v>
      </c>
    </row>
    <row r="143" spans="1:10" x14ac:dyDescent="0.3">
      <c r="A143" s="41">
        <v>2003</v>
      </c>
      <c r="B143" s="41" t="s">
        <v>230</v>
      </c>
      <c r="C143" s="41" t="s">
        <v>231</v>
      </c>
      <c r="D143" s="41" t="s">
        <v>8</v>
      </c>
      <c r="E143" s="41">
        <v>100</v>
      </c>
      <c r="F143" s="41">
        <v>0</v>
      </c>
      <c r="G143" s="41">
        <v>0.11799999999999999</v>
      </c>
      <c r="H143" s="41" t="s">
        <v>70</v>
      </c>
      <c r="I143" s="41" t="s">
        <v>232</v>
      </c>
      <c r="J143" s="41" t="s">
        <v>233</v>
      </c>
    </row>
    <row r="144" spans="1:10" x14ac:dyDescent="0.3">
      <c r="A144" s="41">
        <v>2003</v>
      </c>
      <c r="B144" s="41" t="s">
        <v>230</v>
      </c>
      <c r="C144" s="41" t="s">
        <v>231</v>
      </c>
      <c r="D144" s="41" t="s">
        <v>10</v>
      </c>
      <c r="E144" s="41">
        <v>100</v>
      </c>
      <c r="F144" s="41">
        <v>0.29399999999999998</v>
      </c>
      <c r="G144" s="41">
        <v>6.6000000000000003E-2</v>
      </c>
      <c r="H144" s="41" t="s">
        <v>70</v>
      </c>
      <c r="I144" s="41" t="s">
        <v>232</v>
      </c>
      <c r="J144" s="41" t="s">
        <v>233</v>
      </c>
    </row>
    <row r="145" spans="1:10" x14ac:dyDescent="0.3">
      <c r="A145" s="41">
        <v>2003</v>
      </c>
      <c r="B145" s="41" t="s">
        <v>230</v>
      </c>
      <c r="C145" s="41" t="s">
        <v>231</v>
      </c>
      <c r="D145" s="41" t="s">
        <v>12</v>
      </c>
      <c r="E145" s="41">
        <v>100</v>
      </c>
      <c r="F145" s="41">
        <v>10.29</v>
      </c>
      <c r="G145" s="41">
        <v>2.9039999999999999</v>
      </c>
      <c r="H145" s="41" t="s">
        <v>70</v>
      </c>
      <c r="I145" s="41" t="s">
        <v>232</v>
      </c>
      <c r="J145" s="41" t="s">
        <v>233</v>
      </c>
    </row>
    <row r="146" spans="1:10" x14ac:dyDescent="0.3">
      <c r="A146" s="41">
        <v>2003</v>
      </c>
      <c r="B146" s="41" t="s">
        <v>230</v>
      </c>
      <c r="C146" s="41" t="s">
        <v>231</v>
      </c>
      <c r="D146" s="41" t="s">
        <v>14</v>
      </c>
      <c r="E146" s="41">
        <v>100</v>
      </c>
      <c r="F146" s="41">
        <v>4.2999999999999997E-2</v>
      </c>
      <c r="G146" s="41">
        <v>1.2999999999999999E-2</v>
      </c>
      <c r="H146" s="41" t="s">
        <v>70</v>
      </c>
      <c r="I146" s="41" t="s">
        <v>232</v>
      </c>
      <c r="J146" s="41" t="s">
        <v>233</v>
      </c>
    </row>
    <row r="147" spans="1:10" x14ac:dyDescent="0.3">
      <c r="A147" s="41">
        <v>2003</v>
      </c>
      <c r="B147" s="41" t="s">
        <v>234</v>
      </c>
      <c r="C147" s="41" t="s">
        <v>235</v>
      </c>
      <c r="D147" s="41" t="s">
        <v>28</v>
      </c>
      <c r="E147" s="41">
        <v>100</v>
      </c>
      <c r="F147" s="41">
        <v>5.4359999999999999</v>
      </c>
      <c r="G147" s="41">
        <v>5.4279999999999999</v>
      </c>
      <c r="H147" s="41" t="s">
        <v>70</v>
      </c>
      <c r="I147" s="41" t="s">
        <v>83</v>
      </c>
      <c r="J147" s="41" t="s">
        <v>84</v>
      </c>
    </row>
    <row r="148" spans="1:10" x14ac:dyDescent="0.3">
      <c r="A148" s="41">
        <v>2003</v>
      </c>
      <c r="B148" s="41" t="s">
        <v>236</v>
      </c>
      <c r="C148" s="41" t="s">
        <v>237</v>
      </c>
      <c r="D148" s="41" t="s">
        <v>7</v>
      </c>
      <c r="E148" s="41">
        <v>100</v>
      </c>
      <c r="F148" s="41">
        <v>0.67</v>
      </c>
      <c r="G148" s="41">
        <v>1</v>
      </c>
      <c r="H148" s="41" t="s">
        <v>70</v>
      </c>
      <c r="I148" s="41" t="s">
        <v>83</v>
      </c>
      <c r="J148" s="41" t="s">
        <v>84</v>
      </c>
    </row>
    <row r="149" spans="1:10" x14ac:dyDescent="0.3">
      <c r="A149" s="41">
        <v>2003</v>
      </c>
      <c r="B149" s="41" t="s">
        <v>236</v>
      </c>
      <c r="C149" s="41" t="s">
        <v>237</v>
      </c>
      <c r="D149" s="41" t="s">
        <v>9</v>
      </c>
      <c r="E149" s="41">
        <v>100</v>
      </c>
      <c r="F149" s="41">
        <v>0.6</v>
      </c>
      <c r="G149" s="41">
        <v>0.9</v>
      </c>
      <c r="H149" s="41" t="s">
        <v>70</v>
      </c>
      <c r="I149" s="41" t="s">
        <v>83</v>
      </c>
      <c r="J149" s="41" t="s">
        <v>84</v>
      </c>
    </row>
    <row r="150" spans="1:10" x14ac:dyDescent="0.3">
      <c r="A150" s="41">
        <v>2003</v>
      </c>
      <c r="B150" s="41" t="s">
        <v>236</v>
      </c>
      <c r="C150" s="41" t="s">
        <v>237</v>
      </c>
      <c r="D150" s="41" t="s">
        <v>11</v>
      </c>
      <c r="E150" s="41">
        <v>100</v>
      </c>
      <c r="F150" s="41">
        <v>0.03</v>
      </c>
      <c r="G150" s="41">
        <v>0.05</v>
      </c>
      <c r="H150" s="41" t="s">
        <v>70</v>
      </c>
      <c r="I150" s="41" t="s">
        <v>83</v>
      </c>
      <c r="J150" s="41" t="s">
        <v>84</v>
      </c>
    </row>
    <row r="151" spans="1:10" x14ac:dyDescent="0.3">
      <c r="A151" s="41">
        <v>2003</v>
      </c>
      <c r="B151" s="41" t="s">
        <v>210</v>
      </c>
      <c r="C151" s="41" t="s">
        <v>238</v>
      </c>
      <c r="D151" s="41" t="s">
        <v>28</v>
      </c>
      <c r="E151" s="41">
        <v>100</v>
      </c>
      <c r="F151" s="41">
        <v>3.5</v>
      </c>
      <c r="G151" s="41">
        <v>3.5</v>
      </c>
      <c r="H151" s="41" t="s">
        <v>70</v>
      </c>
      <c r="I151" s="41" t="s">
        <v>83</v>
      </c>
      <c r="J151" s="41" t="s">
        <v>84</v>
      </c>
    </row>
    <row r="152" spans="1:10" x14ac:dyDescent="0.3">
      <c r="A152" s="41">
        <v>2003</v>
      </c>
      <c r="B152" s="41" t="s">
        <v>239</v>
      </c>
      <c r="C152" s="41" t="s">
        <v>240</v>
      </c>
      <c r="D152" s="41" t="s">
        <v>28</v>
      </c>
      <c r="E152" s="41">
        <v>100</v>
      </c>
      <c r="F152" s="41">
        <v>0.03</v>
      </c>
      <c r="G152" s="41">
        <v>0.02</v>
      </c>
      <c r="H152" s="41" t="s">
        <v>70</v>
      </c>
      <c r="I152" s="41" t="s">
        <v>83</v>
      </c>
      <c r="J152" s="41" t="s">
        <v>84</v>
      </c>
    </row>
    <row r="153" spans="1:10" x14ac:dyDescent="0.3">
      <c r="A153" s="41">
        <v>2003</v>
      </c>
      <c r="B153" s="41" t="s">
        <v>239</v>
      </c>
      <c r="C153" s="41" t="s">
        <v>240</v>
      </c>
      <c r="D153" s="41" t="s">
        <v>28</v>
      </c>
      <c r="E153" s="41">
        <v>100</v>
      </c>
      <c r="F153" s="41">
        <v>0.03</v>
      </c>
      <c r="G153" s="41">
        <v>0.02</v>
      </c>
      <c r="H153" s="41" t="s">
        <v>70</v>
      </c>
      <c r="I153" s="41" t="s">
        <v>83</v>
      </c>
      <c r="J153" s="41" t="s">
        <v>84</v>
      </c>
    </row>
    <row r="154" spans="1:10" x14ac:dyDescent="0.3">
      <c r="A154" s="41">
        <v>2003</v>
      </c>
      <c r="B154" s="41" t="s">
        <v>239</v>
      </c>
      <c r="C154" s="41" t="s">
        <v>240</v>
      </c>
      <c r="D154" s="41" t="s">
        <v>28</v>
      </c>
      <c r="E154" s="41">
        <v>100</v>
      </c>
      <c r="F154" s="41">
        <v>0.03</v>
      </c>
      <c r="G154" s="41">
        <v>0.02</v>
      </c>
      <c r="H154" s="41" t="s">
        <v>70</v>
      </c>
      <c r="I154" s="41" t="s">
        <v>83</v>
      </c>
      <c r="J154" s="41" t="s">
        <v>84</v>
      </c>
    </row>
    <row r="155" spans="1:10" ht="28.8" x14ac:dyDescent="0.3">
      <c r="A155" s="41">
        <v>2003</v>
      </c>
      <c r="B155" s="41" t="s">
        <v>212</v>
      </c>
      <c r="C155" s="41" t="s">
        <v>241</v>
      </c>
      <c r="D155" s="41" t="s">
        <v>24</v>
      </c>
      <c r="E155" s="41">
        <v>100</v>
      </c>
      <c r="F155" s="41">
        <v>0.01</v>
      </c>
      <c r="G155" s="41">
        <v>0.01</v>
      </c>
      <c r="H155" s="41" t="s">
        <v>70</v>
      </c>
      <c r="I155" s="41" t="s">
        <v>83</v>
      </c>
      <c r="J155" s="41" t="s">
        <v>84</v>
      </c>
    </row>
    <row r="156" spans="1:10" x14ac:dyDescent="0.3">
      <c r="A156" s="43">
        <v>2003</v>
      </c>
      <c r="B156" s="41" t="s">
        <v>242</v>
      </c>
      <c r="C156" s="41" t="s">
        <v>243</v>
      </c>
      <c r="D156" s="41" t="s">
        <v>10</v>
      </c>
      <c r="E156" s="41">
        <v>100</v>
      </c>
      <c r="F156" s="41">
        <v>6.12</v>
      </c>
      <c r="G156" s="41">
        <v>3.21</v>
      </c>
      <c r="H156" s="41" t="s">
        <v>70</v>
      </c>
      <c r="I156" s="41" t="s">
        <v>83</v>
      </c>
      <c r="J156" s="41" t="s">
        <v>84</v>
      </c>
    </row>
    <row r="157" spans="1:10" x14ac:dyDescent="0.3">
      <c r="A157" s="43">
        <v>2003</v>
      </c>
      <c r="B157" s="41" t="s">
        <v>214</v>
      </c>
      <c r="C157" s="41" t="s">
        <v>244</v>
      </c>
      <c r="D157" s="41" t="s">
        <v>28</v>
      </c>
      <c r="E157" s="41">
        <v>100</v>
      </c>
      <c r="F157" s="41">
        <v>30</v>
      </c>
      <c r="G157" s="41">
        <v>30</v>
      </c>
      <c r="H157" s="41" t="s">
        <v>70</v>
      </c>
      <c r="I157" s="41" t="s">
        <v>83</v>
      </c>
      <c r="J157" s="41" t="s">
        <v>84</v>
      </c>
    </row>
    <row r="158" spans="1:10" ht="28.8" x14ac:dyDescent="0.3">
      <c r="A158" s="41">
        <v>2003</v>
      </c>
      <c r="B158" s="41" t="s">
        <v>245</v>
      </c>
      <c r="C158" s="41" t="s">
        <v>246</v>
      </c>
      <c r="D158" s="41" t="s">
        <v>28</v>
      </c>
      <c r="E158" s="41">
        <v>100</v>
      </c>
      <c r="F158" s="41">
        <v>0</v>
      </c>
      <c r="G158" s="41">
        <v>16.684000000000001</v>
      </c>
      <c r="H158" s="41" t="s">
        <v>70</v>
      </c>
      <c r="I158" s="41" t="s">
        <v>79</v>
      </c>
      <c r="J158" s="41" t="s">
        <v>80</v>
      </c>
    </row>
    <row r="159" spans="1:10" x14ac:dyDescent="0.3">
      <c r="A159" s="41">
        <v>2003</v>
      </c>
      <c r="B159" s="41" t="s">
        <v>216</v>
      </c>
      <c r="C159" s="41" t="s">
        <v>247</v>
      </c>
      <c r="D159" s="41" t="s">
        <v>10</v>
      </c>
      <c r="E159" s="41">
        <v>100</v>
      </c>
      <c r="F159" s="41">
        <v>5.3419999999999996</v>
      </c>
      <c r="G159" s="41">
        <v>5.3419999999999996</v>
      </c>
      <c r="H159" s="41" t="s">
        <v>70</v>
      </c>
      <c r="I159" s="41" t="s">
        <v>83</v>
      </c>
      <c r="J159" s="41" t="s">
        <v>84</v>
      </c>
    </row>
    <row r="160" spans="1:10" x14ac:dyDescent="0.3">
      <c r="A160" s="41">
        <v>2003</v>
      </c>
      <c r="B160" s="41" t="s">
        <v>183</v>
      </c>
      <c r="C160" s="41" t="s">
        <v>248</v>
      </c>
      <c r="D160" s="41" t="s">
        <v>28</v>
      </c>
      <c r="E160" s="41">
        <v>100</v>
      </c>
      <c r="F160" s="41">
        <v>0.05</v>
      </c>
      <c r="G160" s="41">
        <v>0.05</v>
      </c>
      <c r="H160" s="41" t="s">
        <v>70</v>
      </c>
      <c r="I160" s="41" t="s">
        <v>71</v>
      </c>
      <c r="J160" s="41" t="s">
        <v>72</v>
      </c>
    </row>
    <row r="161" spans="1:10" x14ac:dyDescent="0.3">
      <c r="A161" s="41">
        <v>2003</v>
      </c>
      <c r="B161" s="41" t="s">
        <v>249</v>
      </c>
      <c r="C161" s="41" t="s">
        <v>250</v>
      </c>
      <c r="D161" s="41" t="s">
        <v>28</v>
      </c>
      <c r="E161" s="41">
        <v>100</v>
      </c>
      <c r="F161" s="41">
        <v>4.18</v>
      </c>
      <c r="G161" s="41">
        <v>4.18</v>
      </c>
      <c r="H161" s="41" t="s">
        <v>70</v>
      </c>
      <c r="I161" s="41" t="s">
        <v>83</v>
      </c>
      <c r="J161" s="41" t="s">
        <v>84</v>
      </c>
    </row>
    <row r="162" spans="1:10" x14ac:dyDescent="0.3">
      <c r="A162" s="41">
        <v>2003</v>
      </c>
      <c r="B162" s="41" t="s">
        <v>251</v>
      </c>
      <c r="C162" s="41" t="s">
        <v>252</v>
      </c>
      <c r="D162" s="41" t="s">
        <v>28</v>
      </c>
      <c r="E162" s="41">
        <v>100</v>
      </c>
      <c r="F162" s="41">
        <v>0.02</v>
      </c>
      <c r="G162" s="41">
        <v>1.2999999999999999E-2</v>
      </c>
      <c r="H162" s="41" t="s">
        <v>70</v>
      </c>
      <c r="I162" s="41" t="s">
        <v>83</v>
      </c>
      <c r="J162" s="41" t="s">
        <v>84</v>
      </c>
    </row>
    <row r="163" spans="1:10" x14ac:dyDescent="0.3">
      <c r="A163" s="41">
        <v>2003</v>
      </c>
      <c r="B163" s="41" t="s">
        <v>251</v>
      </c>
      <c r="C163" s="41" t="s">
        <v>252</v>
      </c>
      <c r="D163" s="41" t="s">
        <v>37</v>
      </c>
      <c r="E163" s="41">
        <v>100</v>
      </c>
      <c r="F163" s="41">
        <v>0.03</v>
      </c>
      <c r="G163" s="41">
        <v>1.0999999999999999E-2</v>
      </c>
      <c r="H163" s="41" t="s">
        <v>70</v>
      </c>
      <c r="I163" s="41" t="s">
        <v>83</v>
      </c>
      <c r="J163" s="41" t="s">
        <v>84</v>
      </c>
    </row>
    <row r="164" spans="1:10" ht="28.8" x14ac:dyDescent="0.3">
      <c r="A164" s="41">
        <v>2003</v>
      </c>
      <c r="B164" s="41" t="s">
        <v>251</v>
      </c>
      <c r="C164" s="41" t="s">
        <v>253</v>
      </c>
      <c r="D164" s="41" t="s">
        <v>33</v>
      </c>
      <c r="E164" s="41">
        <v>100</v>
      </c>
      <c r="F164" s="41">
        <v>5.0000000000000001E-3</v>
      </c>
      <c r="G164" s="41">
        <v>3.0000000000000001E-3</v>
      </c>
      <c r="H164" s="41" t="s">
        <v>70</v>
      </c>
      <c r="I164" s="41" t="s">
        <v>83</v>
      </c>
      <c r="J164" s="41" t="s">
        <v>84</v>
      </c>
    </row>
    <row r="165" spans="1:10" x14ac:dyDescent="0.3">
      <c r="A165" s="41">
        <v>2003</v>
      </c>
      <c r="B165" s="41" t="s">
        <v>251</v>
      </c>
      <c r="C165" s="41" t="s">
        <v>253</v>
      </c>
      <c r="D165" s="41" t="s">
        <v>37</v>
      </c>
      <c r="E165" s="41">
        <v>100</v>
      </c>
      <c r="F165" s="41">
        <v>0.2</v>
      </c>
      <c r="G165" s="41">
        <v>0.11600000000000001</v>
      </c>
      <c r="H165" s="41" t="s">
        <v>70</v>
      </c>
      <c r="I165" s="41" t="s">
        <v>83</v>
      </c>
      <c r="J165" s="41" t="s">
        <v>84</v>
      </c>
    </row>
    <row r="166" spans="1:10" x14ac:dyDescent="0.3">
      <c r="A166" s="41">
        <v>2003</v>
      </c>
      <c r="B166" s="41" t="s">
        <v>254</v>
      </c>
      <c r="C166" s="41" t="s">
        <v>255</v>
      </c>
      <c r="D166" s="41" t="s">
        <v>28</v>
      </c>
      <c r="E166" s="41">
        <v>100</v>
      </c>
      <c r="F166" s="41">
        <v>1.4999999999999999E-2</v>
      </c>
      <c r="G166" s="41">
        <v>1.4999999999999999E-2</v>
      </c>
      <c r="H166" s="41" t="s">
        <v>70</v>
      </c>
      <c r="I166" s="41" t="s">
        <v>71</v>
      </c>
      <c r="J166" s="41" t="s">
        <v>72</v>
      </c>
    </row>
    <row r="167" spans="1:10" x14ac:dyDescent="0.3">
      <c r="A167" s="41">
        <v>2003</v>
      </c>
      <c r="B167" s="41" t="s">
        <v>256</v>
      </c>
      <c r="C167" s="41" t="s">
        <v>257</v>
      </c>
      <c r="D167" s="41" t="s">
        <v>10</v>
      </c>
      <c r="E167" s="41">
        <v>100</v>
      </c>
      <c r="F167" s="41">
        <v>3.6789999999999998</v>
      </c>
      <c r="G167" s="41">
        <v>3.6789999999999998</v>
      </c>
      <c r="H167" s="41" t="s">
        <v>70</v>
      </c>
      <c r="I167" s="41" t="s">
        <v>83</v>
      </c>
      <c r="J167" s="41" t="s">
        <v>84</v>
      </c>
    </row>
    <row r="168" spans="1:10" x14ac:dyDescent="0.3">
      <c r="A168" s="41">
        <v>2003</v>
      </c>
      <c r="B168" s="41" t="s">
        <v>258</v>
      </c>
      <c r="C168" s="41" t="s">
        <v>259</v>
      </c>
      <c r="D168" s="41" t="s">
        <v>10</v>
      </c>
      <c r="E168" s="41">
        <v>100</v>
      </c>
      <c r="F168" s="41">
        <v>1.4E-2</v>
      </c>
      <c r="G168" s="41">
        <v>1.4E-2</v>
      </c>
      <c r="H168" s="41" t="s">
        <v>70</v>
      </c>
      <c r="I168" s="41" t="s">
        <v>83</v>
      </c>
      <c r="J168" s="41" t="s">
        <v>84</v>
      </c>
    </row>
    <row r="169" spans="1:10" x14ac:dyDescent="0.3">
      <c r="A169" s="41">
        <v>2003</v>
      </c>
      <c r="B169" s="41" t="s">
        <v>258</v>
      </c>
      <c r="C169" s="41" t="s">
        <v>260</v>
      </c>
      <c r="D169" s="41" t="s">
        <v>10</v>
      </c>
      <c r="E169" s="41">
        <v>100</v>
      </c>
      <c r="F169" s="41">
        <v>0.02</v>
      </c>
      <c r="G169" s="41">
        <v>6.0000000000000001E-3</v>
      </c>
      <c r="H169" s="41" t="s">
        <v>70</v>
      </c>
      <c r="I169" s="41" t="s">
        <v>83</v>
      </c>
      <c r="J169" s="41" t="s">
        <v>84</v>
      </c>
    </row>
    <row r="170" spans="1:10" x14ac:dyDescent="0.3">
      <c r="A170" s="41">
        <v>2003</v>
      </c>
      <c r="B170" s="41" t="s">
        <v>258</v>
      </c>
      <c r="C170" s="41" t="s">
        <v>261</v>
      </c>
      <c r="D170" s="41" t="s">
        <v>6</v>
      </c>
      <c r="E170" s="41">
        <v>100</v>
      </c>
      <c r="F170" s="41">
        <v>0.251</v>
      </c>
      <c r="G170" s="41">
        <v>0.251</v>
      </c>
      <c r="H170" s="41" t="s">
        <v>70</v>
      </c>
      <c r="I170" s="41" t="s">
        <v>83</v>
      </c>
      <c r="J170" s="41" t="s">
        <v>84</v>
      </c>
    </row>
    <row r="171" spans="1:10" x14ac:dyDescent="0.3">
      <c r="A171" s="41">
        <v>2003</v>
      </c>
      <c r="B171" s="41" t="s">
        <v>258</v>
      </c>
      <c r="C171" s="41" t="s">
        <v>261</v>
      </c>
      <c r="D171" s="41" t="s">
        <v>8</v>
      </c>
      <c r="E171" s="41">
        <v>100</v>
      </c>
      <c r="F171" s="41">
        <v>3.1E-2</v>
      </c>
      <c r="G171" s="41">
        <v>3.1E-2</v>
      </c>
      <c r="H171" s="41" t="s">
        <v>70</v>
      </c>
      <c r="I171" s="41" t="s">
        <v>83</v>
      </c>
      <c r="J171" s="41" t="s">
        <v>84</v>
      </c>
    </row>
    <row r="172" spans="1:10" x14ac:dyDescent="0.3">
      <c r="A172" s="41">
        <v>2003</v>
      </c>
      <c r="B172" s="41" t="s">
        <v>262</v>
      </c>
      <c r="C172" s="41" t="s">
        <v>263</v>
      </c>
      <c r="D172" s="41" t="s">
        <v>28</v>
      </c>
      <c r="E172" s="41">
        <v>100</v>
      </c>
      <c r="F172" s="41">
        <v>7.6999999999999999E-2</v>
      </c>
      <c r="G172" s="41">
        <v>7.6999999999999999E-2</v>
      </c>
      <c r="H172" s="41" t="s">
        <v>70</v>
      </c>
      <c r="I172" s="41" t="s">
        <v>71</v>
      </c>
      <c r="J172" s="41" t="s">
        <v>72</v>
      </c>
    </row>
    <row r="173" spans="1:10" x14ac:dyDescent="0.3">
      <c r="A173" s="41">
        <v>2003</v>
      </c>
      <c r="B173" s="41" t="s">
        <v>262</v>
      </c>
      <c r="C173" s="41" t="s">
        <v>263</v>
      </c>
      <c r="D173" s="41" t="s">
        <v>30</v>
      </c>
      <c r="E173" s="41">
        <v>100</v>
      </c>
      <c r="F173" s="41">
        <v>1.7999999999999999E-2</v>
      </c>
      <c r="G173" s="41">
        <v>1.7999999999999999E-2</v>
      </c>
      <c r="H173" s="41" t="s">
        <v>70</v>
      </c>
      <c r="I173" s="41" t="s">
        <v>71</v>
      </c>
      <c r="J173" s="41" t="s">
        <v>72</v>
      </c>
    </row>
    <row r="174" spans="1:10" x14ac:dyDescent="0.3">
      <c r="A174" s="41">
        <v>2004</v>
      </c>
      <c r="B174" s="41" t="s">
        <v>230</v>
      </c>
      <c r="C174" s="41" t="s">
        <v>264</v>
      </c>
      <c r="D174" s="41" t="s">
        <v>7</v>
      </c>
      <c r="E174" s="41">
        <v>100</v>
      </c>
      <c r="F174" s="41">
        <v>0</v>
      </c>
      <c r="G174" s="41">
        <v>2.9710000000000001</v>
      </c>
      <c r="H174" s="41" t="s">
        <v>70</v>
      </c>
      <c r="I174" s="41" t="s">
        <v>232</v>
      </c>
      <c r="J174" s="41" t="s">
        <v>233</v>
      </c>
    </row>
    <row r="175" spans="1:10" x14ac:dyDescent="0.3">
      <c r="A175" s="41">
        <v>2004</v>
      </c>
      <c r="B175" s="41" t="s">
        <v>230</v>
      </c>
      <c r="C175" s="41" t="s">
        <v>264</v>
      </c>
      <c r="D175" s="41" t="s">
        <v>9</v>
      </c>
      <c r="E175" s="41">
        <v>100</v>
      </c>
      <c r="F175" s="41">
        <v>0</v>
      </c>
      <c r="G175" s="41">
        <v>0.69799999999999995</v>
      </c>
      <c r="H175" s="41" t="s">
        <v>70</v>
      </c>
      <c r="I175" s="41" t="s">
        <v>232</v>
      </c>
      <c r="J175" s="41" t="s">
        <v>233</v>
      </c>
    </row>
    <row r="176" spans="1:10" x14ac:dyDescent="0.3">
      <c r="A176" s="41">
        <v>2004</v>
      </c>
      <c r="B176" s="41" t="s">
        <v>230</v>
      </c>
      <c r="C176" s="41" t="s">
        <v>264</v>
      </c>
      <c r="D176" s="41" t="s">
        <v>11</v>
      </c>
      <c r="E176" s="41">
        <v>100</v>
      </c>
      <c r="F176" s="41">
        <v>3.08</v>
      </c>
      <c r="G176" s="41">
        <v>0.32800000000000001</v>
      </c>
      <c r="H176" s="41" t="s">
        <v>70</v>
      </c>
      <c r="I176" s="41" t="s">
        <v>232</v>
      </c>
      <c r="J176" s="41" t="s">
        <v>233</v>
      </c>
    </row>
    <row r="177" spans="1:10" x14ac:dyDescent="0.3">
      <c r="A177" s="41">
        <v>2004</v>
      </c>
      <c r="B177" s="41" t="s">
        <v>230</v>
      </c>
      <c r="C177" s="41" t="s">
        <v>264</v>
      </c>
      <c r="D177" s="41" t="s">
        <v>13</v>
      </c>
      <c r="E177" s="41">
        <v>100</v>
      </c>
      <c r="F177" s="41">
        <v>43.12</v>
      </c>
      <c r="G177" s="41">
        <v>15.590999999999999</v>
      </c>
      <c r="H177" s="41" t="s">
        <v>70</v>
      </c>
      <c r="I177" s="41" t="s">
        <v>232</v>
      </c>
      <c r="J177" s="41" t="s">
        <v>233</v>
      </c>
    </row>
    <row r="178" spans="1:10" x14ac:dyDescent="0.3">
      <c r="A178" s="41">
        <v>2004</v>
      </c>
      <c r="B178" s="41" t="s">
        <v>230</v>
      </c>
      <c r="C178" s="41" t="s">
        <v>264</v>
      </c>
      <c r="D178" s="41" t="s">
        <v>15</v>
      </c>
      <c r="E178" s="41">
        <v>100</v>
      </c>
      <c r="F178" s="41">
        <v>0.14000000000000001</v>
      </c>
      <c r="G178" s="41">
        <v>6.3E-2</v>
      </c>
      <c r="H178" s="41" t="s">
        <v>70</v>
      </c>
      <c r="I178" s="41" t="s">
        <v>232</v>
      </c>
      <c r="J178" s="41" t="s">
        <v>233</v>
      </c>
    </row>
    <row r="179" spans="1:10" x14ac:dyDescent="0.3">
      <c r="A179" s="41">
        <v>2004</v>
      </c>
      <c r="B179" s="41" t="s">
        <v>236</v>
      </c>
      <c r="C179" s="41" t="s">
        <v>265</v>
      </c>
      <c r="D179" s="41" t="s">
        <v>7</v>
      </c>
      <c r="E179" s="41">
        <v>100</v>
      </c>
      <c r="F179" s="41">
        <v>2.7309999999999999</v>
      </c>
      <c r="G179" s="41">
        <v>0.58399999999999996</v>
      </c>
      <c r="H179" s="41" t="s">
        <v>70</v>
      </c>
      <c r="I179" s="41" t="s">
        <v>83</v>
      </c>
      <c r="J179" s="41" t="s">
        <v>84</v>
      </c>
    </row>
    <row r="180" spans="1:10" x14ac:dyDescent="0.3">
      <c r="A180" s="41">
        <v>2004</v>
      </c>
      <c r="B180" s="41" t="s">
        <v>236</v>
      </c>
      <c r="C180" s="41" t="s">
        <v>265</v>
      </c>
      <c r="D180" s="41" t="s">
        <v>9</v>
      </c>
      <c r="E180" s="41">
        <v>100</v>
      </c>
      <c r="F180" s="41">
        <v>0.46</v>
      </c>
      <c r="G180" s="41">
        <v>0.40400000000000003</v>
      </c>
      <c r="H180" s="41" t="s">
        <v>70</v>
      </c>
      <c r="I180" s="41" t="s">
        <v>83</v>
      </c>
      <c r="J180" s="41" t="s">
        <v>84</v>
      </c>
    </row>
    <row r="181" spans="1:10" x14ac:dyDescent="0.3">
      <c r="A181" s="41">
        <v>2004</v>
      </c>
      <c r="B181" s="41" t="s">
        <v>236</v>
      </c>
      <c r="C181" s="41" t="s">
        <v>265</v>
      </c>
      <c r="D181" s="41" t="s">
        <v>11</v>
      </c>
      <c r="E181" s="41">
        <v>100</v>
      </c>
      <c r="F181" s="41">
        <v>0.1</v>
      </c>
      <c r="G181" s="41">
        <v>5.5E-2</v>
      </c>
      <c r="H181" s="41" t="s">
        <v>70</v>
      </c>
      <c r="I181" s="41" t="s">
        <v>83</v>
      </c>
      <c r="J181" s="41" t="s">
        <v>84</v>
      </c>
    </row>
    <row r="182" spans="1:10" x14ac:dyDescent="0.3">
      <c r="A182" s="41">
        <v>2004</v>
      </c>
      <c r="B182" s="41" t="s">
        <v>239</v>
      </c>
      <c r="C182" s="41" t="s">
        <v>266</v>
      </c>
      <c r="D182" s="41" t="s">
        <v>10</v>
      </c>
      <c r="E182" s="41">
        <v>100</v>
      </c>
      <c r="F182" s="41">
        <v>9.4E-2</v>
      </c>
      <c r="G182" s="41">
        <v>9.4E-2</v>
      </c>
      <c r="H182" s="41" t="s">
        <v>70</v>
      </c>
      <c r="I182" s="41" t="s">
        <v>83</v>
      </c>
      <c r="J182" s="41" t="s">
        <v>84</v>
      </c>
    </row>
    <row r="183" spans="1:10" x14ac:dyDescent="0.3">
      <c r="A183" s="41">
        <v>2004</v>
      </c>
      <c r="B183" s="41" t="s">
        <v>267</v>
      </c>
      <c r="C183" s="41" t="s">
        <v>268</v>
      </c>
      <c r="D183" s="41" t="s">
        <v>28</v>
      </c>
      <c r="E183" s="41">
        <v>100</v>
      </c>
      <c r="F183" s="41">
        <v>4</v>
      </c>
      <c r="G183" s="41">
        <v>2.82</v>
      </c>
      <c r="H183" s="41" t="s">
        <v>70</v>
      </c>
      <c r="I183" s="41" t="s">
        <v>71</v>
      </c>
      <c r="J183" s="41" t="s">
        <v>72</v>
      </c>
    </row>
    <row r="184" spans="1:10" x14ac:dyDescent="0.3">
      <c r="A184" s="41">
        <v>2004</v>
      </c>
      <c r="B184" s="41" t="s">
        <v>269</v>
      </c>
      <c r="C184" s="41" t="s">
        <v>270</v>
      </c>
      <c r="D184" s="41" t="s">
        <v>28</v>
      </c>
      <c r="E184" s="41">
        <v>100</v>
      </c>
      <c r="F184" s="41">
        <v>0.72799999999999998</v>
      </c>
      <c r="G184" s="41">
        <v>9.6000000000000002E-2</v>
      </c>
      <c r="H184" s="41" t="s">
        <v>70</v>
      </c>
      <c r="I184" s="41" t="s">
        <v>71</v>
      </c>
      <c r="J184" s="41" t="s">
        <v>72</v>
      </c>
    </row>
    <row r="185" spans="1:10" x14ac:dyDescent="0.3">
      <c r="A185" s="41">
        <v>2004</v>
      </c>
      <c r="B185" s="41" t="s">
        <v>212</v>
      </c>
      <c r="C185" s="41" t="s">
        <v>271</v>
      </c>
      <c r="D185" s="41" t="s">
        <v>30</v>
      </c>
      <c r="E185" s="41">
        <v>100</v>
      </c>
      <c r="F185" s="41">
        <v>10</v>
      </c>
      <c r="G185" s="41">
        <v>10</v>
      </c>
      <c r="H185" s="41" t="s">
        <v>70</v>
      </c>
      <c r="I185" s="41" t="s">
        <v>83</v>
      </c>
      <c r="J185" s="41" t="s">
        <v>84</v>
      </c>
    </row>
    <row r="186" spans="1:10" x14ac:dyDescent="0.3">
      <c r="A186" s="41">
        <v>2004</v>
      </c>
      <c r="B186" s="41" t="s">
        <v>111</v>
      </c>
      <c r="C186" s="41" t="s">
        <v>272</v>
      </c>
      <c r="D186" s="41" t="s">
        <v>12</v>
      </c>
      <c r="E186" s="41">
        <v>100</v>
      </c>
      <c r="F186" s="41">
        <v>20</v>
      </c>
      <c r="G186" s="41">
        <v>20</v>
      </c>
      <c r="H186" s="41" t="s">
        <v>70</v>
      </c>
      <c r="I186" s="41" t="s">
        <v>83</v>
      </c>
      <c r="J186" s="41" t="s">
        <v>84</v>
      </c>
    </row>
    <row r="187" spans="1:10" x14ac:dyDescent="0.3">
      <c r="A187" s="43">
        <v>2004</v>
      </c>
      <c r="B187" s="41" t="s">
        <v>273</v>
      </c>
      <c r="C187" s="41" t="s">
        <v>274</v>
      </c>
      <c r="D187" s="41" t="s">
        <v>6</v>
      </c>
      <c r="E187" s="41">
        <v>100</v>
      </c>
      <c r="F187" s="41">
        <v>3.9</v>
      </c>
      <c r="G187" s="41">
        <v>2.2080000000000002</v>
      </c>
      <c r="H187" s="41" t="s">
        <v>70</v>
      </c>
      <c r="I187" s="41" t="s">
        <v>83</v>
      </c>
      <c r="J187" s="41" t="s">
        <v>84</v>
      </c>
    </row>
    <row r="188" spans="1:10" x14ac:dyDescent="0.3">
      <c r="A188" s="43">
        <v>2004</v>
      </c>
      <c r="B188" s="41" t="s">
        <v>273</v>
      </c>
      <c r="C188" s="41" t="s">
        <v>274</v>
      </c>
      <c r="D188" s="41" t="s">
        <v>8</v>
      </c>
      <c r="E188" s="41">
        <v>100</v>
      </c>
      <c r="F188" s="41">
        <v>0.4</v>
      </c>
      <c r="G188" s="41">
        <v>0.27100000000000002</v>
      </c>
      <c r="H188" s="41" t="s">
        <v>70</v>
      </c>
      <c r="I188" s="41" t="s">
        <v>83</v>
      </c>
      <c r="J188" s="41" t="s">
        <v>84</v>
      </c>
    </row>
    <row r="189" spans="1:10" x14ac:dyDescent="0.3">
      <c r="A189" s="43">
        <v>2004</v>
      </c>
      <c r="B189" s="41" t="s">
        <v>273</v>
      </c>
      <c r="C189" s="41" t="s">
        <v>274</v>
      </c>
      <c r="D189" s="41" t="s">
        <v>10</v>
      </c>
      <c r="E189" s="41">
        <v>100</v>
      </c>
      <c r="F189" s="41">
        <v>0.7</v>
      </c>
      <c r="G189" s="41">
        <v>0.42299999999999999</v>
      </c>
      <c r="H189" s="41" t="s">
        <v>70</v>
      </c>
      <c r="I189" s="41" t="s">
        <v>83</v>
      </c>
      <c r="J189" s="41" t="s">
        <v>84</v>
      </c>
    </row>
    <row r="190" spans="1:10" x14ac:dyDescent="0.3">
      <c r="A190" s="43">
        <v>2004</v>
      </c>
      <c r="B190" s="41" t="s">
        <v>273</v>
      </c>
      <c r="C190" s="41" t="s">
        <v>275</v>
      </c>
      <c r="D190" s="41" t="s">
        <v>28</v>
      </c>
      <c r="E190" s="41">
        <v>100</v>
      </c>
      <c r="F190" s="41">
        <v>15</v>
      </c>
      <c r="G190" s="41">
        <v>6.4160000000000004</v>
      </c>
      <c r="H190" s="41" t="s">
        <v>70</v>
      </c>
      <c r="I190" s="41" t="s">
        <v>83</v>
      </c>
      <c r="J190" s="41" t="s">
        <v>84</v>
      </c>
    </row>
    <row r="191" spans="1:10" x14ac:dyDescent="0.3">
      <c r="A191" s="43">
        <v>2004</v>
      </c>
      <c r="B191" s="41" t="s">
        <v>276</v>
      </c>
      <c r="C191" s="41" t="s">
        <v>244</v>
      </c>
      <c r="D191" s="41" t="s">
        <v>28</v>
      </c>
      <c r="E191" s="41">
        <v>100</v>
      </c>
      <c r="F191" s="41">
        <v>4.1000000000000002E-2</v>
      </c>
      <c r="G191" s="41">
        <v>4.1000000000000002E-2</v>
      </c>
      <c r="H191" s="41" t="s">
        <v>70</v>
      </c>
      <c r="I191" s="41" t="s">
        <v>176</v>
      </c>
      <c r="J191" s="41" t="s">
        <v>177</v>
      </c>
    </row>
    <row r="192" spans="1:10" x14ac:dyDescent="0.3">
      <c r="A192" s="43">
        <v>2004</v>
      </c>
      <c r="B192" s="41" t="s">
        <v>276</v>
      </c>
      <c r="C192" s="41" t="s">
        <v>244</v>
      </c>
      <c r="D192" s="41" t="s">
        <v>28</v>
      </c>
      <c r="E192" s="41">
        <v>100</v>
      </c>
      <c r="F192" s="41">
        <v>0.29299999999999998</v>
      </c>
      <c r="G192" s="41">
        <v>0.29299999999999998</v>
      </c>
      <c r="H192" s="41" t="s">
        <v>70</v>
      </c>
      <c r="I192" s="41" t="s">
        <v>176</v>
      </c>
      <c r="J192" s="41" t="s">
        <v>177</v>
      </c>
    </row>
    <row r="193" spans="1:10" x14ac:dyDescent="0.3">
      <c r="A193" s="41">
        <v>2004</v>
      </c>
      <c r="B193" s="41" t="s">
        <v>216</v>
      </c>
      <c r="C193" s="41" t="s">
        <v>277</v>
      </c>
      <c r="D193" s="41" t="s">
        <v>28</v>
      </c>
      <c r="E193" s="41">
        <v>100</v>
      </c>
      <c r="F193" s="41">
        <v>2.4630000000000001</v>
      </c>
      <c r="G193" s="41">
        <v>2.4630000000000001</v>
      </c>
      <c r="H193" s="41" t="s">
        <v>70</v>
      </c>
      <c r="I193" s="41" t="s">
        <v>83</v>
      </c>
      <c r="J193" s="41" t="s">
        <v>84</v>
      </c>
    </row>
    <row r="194" spans="1:10" x14ac:dyDescent="0.3">
      <c r="A194" s="41">
        <v>2004</v>
      </c>
      <c r="B194" s="41" t="s">
        <v>278</v>
      </c>
      <c r="C194" s="41" t="s">
        <v>279</v>
      </c>
      <c r="D194" s="41" t="s">
        <v>28</v>
      </c>
      <c r="E194" s="41">
        <v>100</v>
      </c>
      <c r="F194" s="41">
        <v>6</v>
      </c>
      <c r="G194" s="41">
        <v>5.2969999999999997</v>
      </c>
      <c r="H194" s="41" t="s">
        <v>70</v>
      </c>
      <c r="I194" s="41" t="s">
        <v>83</v>
      </c>
      <c r="J194" s="41" t="s">
        <v>84</v>
      </c>
    </row>
    <row r="195" spans="1:10" x14ac:dyDescent="0.3">
      <c r="A195" s="41">
        <v>2004</v>
      </c>
      <c r="B195" s="41" t="s">
        <v>280</v>
      </c>
      <c r="C195" s="41" t="s">
        <v>281</v>
      </c>
      <c r="D195" s="41" t="s">
        <v>28</v>
      </c>
      <c r="E195" s="41">
        <v>100</v>
      </c>
      <c r="F195" s="41">
        <v>5.5E-2</v>
      </c>
      <c r="G195" s="41">
        <v>5.5E-2</v>
      </c>
      <c r="H195" s="41" t="s">
        <v>70</v>
      </c>
      <c r="I195" s="41" t="s">
        <v>83</v>
      </c>
      <c r="J195" s="41" t="s">
        <v>84</v>
      </c>
    </row>
    <row r="196" spans="1:10" x14ac:dyDescent="0.3">
      <c r="A196" s="41">
        <v>2004</v>
      </c>
      <c r="B196" s="41" t="s">
        <v>280</v>
      </c>
      <c r="C196" s="41" t="s">
        <v>282</v>
      </c>
      <c r="D196" s="41" t="s">
        <v>28</v>
      </c>
      <c r="E196" s="41">
        <v>100</v>
      </c>
      <c r="F196" s="41">
        <v>5.2999999999999999E-2</v>
      </c>
      <c r="G196" s="41">
        <v>5.2999999999999999E-2</v>
      </c>
      <c r="H196" s="41" t="s">
        <v>70</v>
      </c>
      <c r="I196" s="41" t="s">
        <v>83</v>
      </c>
      <c r="J196" s="41" t="s">
        <v>84</v>
      </c>
    </row>
    <row r="197" spans="1:10" x14ac:dyDescent="0.3">
      <c r="A197" s="41">
        <v>2004</v>
      </c>
      <c r="B197" s="41" t="s">
        <v>280</v>
      </c>
      <c r="C197" s="41" t="s">
        <v>282</v>
      </c>
      <c r="D197" s="41" t="s">
        <v>28</v>
      </c>
      <c r="E197" s="41">
        <v>100</v>
      </c>
      <c r="F197" s="41">
        <v>0.13300000000000001</v>
      </c>
      <c r="G197" s="41">
        <v>0.13300000000000001</v>
      </c>
      <c r="H197" s="41" t="s">
        <v>70</v>
      </c>
      <c r="I197" s="41" t="s">
        <v>83</v>
      </c>
      <c r="J197" s="41" t="s">
        <v>84</v>
      </c>
    </row>
    <row r="198" spans="1:10" x14ac:dyDescent="0.3">
      <c r="A198" s="41">
        <v>2004</v>
      </c>
      <c r="B198" s="41" t="s">
        <v>283</v>
      </c>
      <c r="C198" s="41" t="s">
        <v>284</v>
      </c>
      <c r="D198" s="41" t="s">
        <v>28</v>
      </c>
      <c r="E198" s="41">
        <v>100</v>
      </c>
      <c r="F198" s="41">
        <v>5</v>
      </c>
      <c r="G198" s="41">
        <v>5</v>
      </c>
      <c r="H198" s="41" t="s">
        <v>70</v>
      </c>
      <c r="I198" s="41" t="s">
        <v>71</v>
      </c>
      <c r="J198" s="41" t="s">
        <v>72</v>
      </c>
    </row>
    <row r="199" spans="1:10" x14ac:dyDescent="0.3">
      <c r="A199" s="41">
        <v>2004</v>
      </c>
      <c r="B199" s="41" t="s">
        <v>183</v>
      </c>
      <c r="C199" s="41" t="s">
        <v>184</v>
      </c>
      <c r="D199" s="41" t="s">
        <v>28</v>
      </c>
      <c r="E199" s="41">
        <v>100</v>
      </c>
      <c r="F199" s="41">
        <v>0.06</v>
      </c>
      <c r="G199" s="41">
        <v>0.06</v>
      </c>
      <c r="H199" s="41" t="s">
        <v>70</v>
      </c>
      <c r="I199" s="41" t="s">
        <v>71</v>
      </c>
      <c r="J199" s="41" t="s">
        <v>72</v>
      </c>
    </row>
    <row r="200" spans="1:10" x14ac:dyDescent="0.3">
      <c r="A200" s="41">
        <v>2004</v>
      </c>
      <c r="B200" s="41" t="s">
        <v>285</v>
      </c>
      <c r="C200" s="41" t="s">
        <v>286</v>
      </c>
      <c r="D200" s="41" t="s">
        <v>6</v>
      </c>
      <c r="E200" s="41">
        <v>100</v>
      </c>
      <c r="F200" s="41">
        <v>1.3640000000000001</v>
      </c>
      <c r="G200" s="41">
        <v>1.3640000000000001</v>
      </c>
      <c r="H200" s="41" t="s">
        <v>70</v>
      </c>
      <c r="I200" s="41" t="s">
        <v>71</v>
      </c>
      <c r="J200" s="41" t="s">
        <v>72</v>
      </c>
    </row>
    <row r="201" spans="1:10" x14ac:dyDescent="0.3">
      <c r="A201" s="41">
        <v>2004</v>
      </c>
      <c r="B201" s="41" t="s">
        <v>285</v>
      </c>
      <c r="C201" s="41" t="s">
        <v>286</v>
      </c>
      <c r="D201" s="41" t="s">
        <v>8</v>
      </c>
      <c r="E201" s="41">
        <v>100</v>
      </c>
      <c r="F201" s="41">
        <v>7.0000000000000007E-2</v>
      </c>
      <c r="G201" s="41">
        <v>7.0000000000000007E-2</v>
      </c>
      <c r="H201" s="41" t="s">
        <v>70</v>
      </c>
      <c r="I201" s="41" t="s">
        <v>71</v>
      </c>
      <c r="J201" s="41" t="s">
        <v>72</v>
      </c>
    </row>
    <row r="202" spans="1:10" x14ac:dyDescent="0.3">
      <c r="A202" s="41">
        <v>2004</v>
      </c>
      <c r="B202" s="41" t="s">
        <v>285</v>
      </c>
      <c r="C202" s="41" t="s">
        <v>286</v>
      </c>
      <c r="D202" s="41" t="s">
        <v>10</v>
      </c>
      <c r="E202" s="41">
        <v>100</v>
      </c>
      <c r="F202" s="41">
        <v>0.13</v>
      </c>
      <c r="G202" s="41">
        <v>0.13</v>
      </c>
      <c r="H202" s="41" t="s">
        <v>70</v>
      </c>
      <c r="I202" s="41" t="s">
        <v>71</v>
      </c>
      <c r="J202" s="41" t="s">
        <v>72</v>
      </c>
    </row>
    <row r="203" spans="1:10" x14ac:dyDescent="0.3">
      <c r="A203" s="41">
        <v>2004</v>
      </c>
      <c r="B203" s="41" t="s">
        <v>287</v>
      </c>
      <c r="C203" s="41" t="s">
        <v>288</v>
      </c>
      <c r="D203" s="41" t="s">
        <v>6</v>
      </c>
      <c r="E203" s="41">
        <v>100</v>
      </c>
      <c r="F203" s="41">
        <v>99.5</v>
      </c>
      <c r="G203" s="41">
        <v>92.4</v>
      </c>
      <c r="H203" s="41" t="s">
        <v>70</v>
      </c>
      <c r="I203" s="41" t="s">
        <v>83</v>
      </c>
      <c r="J203" s="41" t="s">
        <v>84</v>
      </c>
    </row>
    <row r="204" spans="1:10" x14ac:dyDescent="0.3">
      <c r="A204" s="41">
        <v>2004</v>
      </c>
      <c r="B204" s="41" t="s">
        <v>287</v>
      </c>
      <c r="C204" s="41" t="s">
        <v>289</v>
      </c>
      <c r="D204" s="41" t="s">
        <v>28</v>
      </c>
      <c r="E204" s="41">
        <v>100</v>
      </c>
      <c r="F204" s="41">
        <v>99.5</v>
      </c>
      <c r="G204" s="41">
        <v>89.7</v>
      </c>
      <c r="H204" s="41" t="s">
        <v>70</v>
      </c>
      <c r="I204" s="41" t="s">
        <v>83</v>
      </c>
      <c r="J204" s="41" t="s">
        <v>84</v>
      </c>
    </row>
    <row r="205" spans="1:10" x14ac:dyDescent="0.3">
      <c r="A205" s="41">
        <v>2004</v>
      </c>
      <c r="B205" s="41" t="s">
        <v>290</v>
      </c>
      <c r="C205" s="41" t="s">
        <v>291</v>
      </c>
      <c r="D205" s="41" t="s">
        <v>7</v>
      </c>
      <c r="E205" s="41">
        <v>100</v>
      </c>
      <c r="F205" s="41">
        <v>1.2809999999999999</v>
      </c>
      <c r="G205" s="41">
        <v>1.833</v>
      </c>
      <c r="H205" s="41" t="s">
        <v>70</v>
      </c>
      <c r="I205" s="41" t="s">
        <v>71</v>
      </c>
      <c r="J205" s="41" t="s">
        <v>72</v>
      </c>
    </row>
    <row r="206" spans="1:10" x14ac:dyDescent="0.3">
      <c r="A206" s="41">
        <v>2004</v>
      </c>
      <c r="B206" s="41" t="s">
        <v>290</v>
      </c>
      <c r="C206" s="41" t="s">
        <v>291</v>
      </c>
      <c r="D206" s="41" t="s">
        <v>9</v>
      </c>
      <c r="E206" s="41">
        <v>100</v>
      </c>
      <c r="F206" s="41">
        <v>0.314</v>
      </c>
      <c r="G206" s="41">
        <v>0.53300000000000003</v>
      </c>
      <c r="H206" s="41" t="s">
        <v>70</v>
      </c>
      <c r="I206" s="41" t="s">
        <v>71</v>
      </c>
      <c r="J206" s="41" t="s">
        <v>72</v>
      </c>
    </row>
    <row r="207" spans="1:10" x14ac:dyDescent="0.3">
      <c r="A207" s="41">
        <v>2004</v>
      </c>
      <c r="B207" s="41" t="s">
        <v>290</v>
      </c>
      <c r="C207" s="41" t="s">
        <v>291</v>
      </c>
      <c r="D207" s="41" t="s">
        <v>28</v>
      </c>
      <c r="E207" s="41">
        <v>100</v>
      </c>
      <c r="F207" s="41">
        <v>6.0670000000000002</v>
      </c>
      <c r="G207" s="41">
        <v>1.589</v>
      </c>
      <c r="H207" s="41" t="s">
        <v>70</v>
      </c>
      <c r="I207" s="41" t="s">
        <v>71</v>
      </c>
      <c r="J207" s="41" t="s">
        <v>72</v>
      </c>
    </row>
    <row r="208" spans="1:10" x14ac:dyDescent="0.3">
      <c r="A208" s="41">
        <v>2004</v>
      </c>
      <c r="B208" s="41" t="s">
        <v>290</v>
      </c>
      <c r="C208" s="41" t="s">
        <v>291</v>
      </c>
      <c r="D208" s="41" t="s">
        <v>13</v>
      </c>
      <c r="E208" s="41">
        <v>100</v>
      </c>
      <c r="F208" s="41">
        <v>7.6999999999999999E-2</v>
      </c>
      <c r="G208" s="41">
        <v>0.16800000000000001</v>
      </c>
      <c r="H208" s="41" t="s">
        <v>70</v>
      </c>
      <c r="I208" s="41" t="s">
        <v>71</v>
      </c>
      <c r="J208" s="41" t="s">
        <v>72</v>
      </c>
    </row>
    <row r="209" spans="1:10" x14ac:dyDescent="0.3">
      <c r="A209" s="41">
        <v>2004</v>
      </c>
      <c r="B209" s="41" t="s">
        <v>292</v>
      </c>
      <c r="C209" s="41" t="s">
        <v>293</v>
      </c>
      <c r="D209" s="41" t="s">
        <v>28</v>
      </c>
      <c r="E209" s="41">
        <v>100</v>
      </c>
      <c r="F209" s="41">
        <v>1.85</v>
      </c>
      <c r="G209" s="41">
        <v>1.85</v>
      </c>
      <c r="H209" s="41" t="s">
        <v>70</v>
      </c>
      <c r="I209" s="41" t="s">
        <v>71</v>
      </c>
      <c r="J209" s="41" t="s">
        <v>72</v>
      </c>
    </row>
    <row r="210" spans="1:10" x14ac:dyDescent="0.3">
      <c r="A210" s="41">
        <v>2004</v>
      </c>
      <c r="B210" s="41" t="s">
        <v>292</v>
      </c>
      <c r="C210" s="41" t="s">
        <v>293</v>
      </c>
      <c r="D210" s="41" t="s">
        <v>7</v>
      </c>
      <c r="E210" s="41">
        <v>100</v>
      </c>
      <c r="F210" s="41">
        <v>14.441000000000001</v>
      </c>
      <c r="G210" s="41">
        <v>14.441000000000001</v>
      </c>
      <c r="H210" s="41" t="s">
        <v>70</v>
      </c>
      <c r="I210" s="41" t="s">
        <v>71</v>
      </c>
      <c r="J210" s="41" t="s">
        <v>72</v>
      </c>
    </row>
    <row r="211" spans="1:10" x14ac:dyDescent="0.3">
      <c r="A211" s="41">
        <v>2004</v>
      </c>
      <c r="B211" s="41" t="s">
        <v>262</v>
      </c>
      <c r="C211" s="41" t="s">
        <v>294</v>
      </c>
      <c r="D211" s="41" t="s">
        <v>28</v>
      </c>
      <c r="E211" s="41">
        <v>100</v>
      </c>
      <c r="F211" s="41">
        <v>7.5999999999999998E-2</v>
      </c>
      <c r="G211" s="41">
        <v>7.5999999999999998E-2</v>
      </c>
      <c r="H211" s="41" t="s">
        <v>70</v>
      </c>
      <c r="I211" s="41" t="s">
        <v>71</v>
      </c>
      <c r="J211" s="41" t="s">
        <v>72</v>
      </c>
    </row>
    <row r="212" spans="1:10" ht="28.8" x14ac:dyDescent="0.3">
      <c r="A212" s="41">
        <v>2005</v>
      </c>
      <c r="B212" s="41" t="s">
        <v>295</v>
      </c>
      <c r="C212" s="41" t="s">
        <v>296</v>
      </c>
      <c r="D212" s="41" t="s">
        <v>28</v>
      </c>
      <c r="E212" s="41">
        <v>100</v>
      </c>
      <c r="F212" s="41">
        <v>0.05</v>
      </c>
      <c r="G212" s="41">
        <v>0.05</v>
      </c>
      <c r="H212" s="41" t="s">
        <v>70</v>
      </c>
      <c r="I212" s="41" t="s">
        <v>79</v>
      </c>
      <c r="J212" s="41" t="s">
        <v>80</v>
      </c>
    </row>
    <row r="213" spans="1:10" ht="28.8" x14ac:dyDescent="0.3">
      <c r="A213" s="41">
        <v>2005</v>
      </c>
      <c r="B213" s="41" t="s">
        <v>295</v>
      </c>
      <c r="C213" s="41" t="s">
        <v>297</v>
      </c>
      <c r="D213" s="41" t="s">
        <v>28</v>
      </c>
      <c r="E213" s="41">
        <v>100</v>
      </c>
      <c r="F213" s="41">
        <v>0.17</v>
      </c>
      <c r="G213" s="41">
        <v>0.17</v>
      </c>
      <c r="H213" s="41" t="s">
        <v>70</v>
      </c>
      <c r="I213" s="41" t="s">
        <v>79</v>
      </c>
      <c r="J213" s="41" t="s">
        <v>80</v>
      </c>
    </row>
    <row r="214" spans="1:10" x14ac:dyDescent="0.3">
      <c r="A214" s="41">
        <v>2005</v>
      </c>
      <c r="B214" s="41" t="s">
        <v>298</v>
      </c>
      <c r="C214" s="41" t="s">
        <v>299</v>
      </c>
      <c r="D214" s="41" t="s">
        <v>28</v>
      </c>
      <c r="E214" s="41">
        <v>100</v>
      </c>
      <c r="F214" s="41">
        <v>1.1659999999999999</v>
      </c>
      <c r="G214" s="41">
        <v>1.1659999999999999</v>
      </c>
      <c r="H214" s="41" t="s">
        <v>70</v>
      </c>
      <c r="I214" s="41" t="s">
        <v>83</v>
      </c>
      <c r="J214" s="41" t="s">
        <v>84</v>
      </c>
    </row>
    <row r="215" spans="1:10" x14ac:dyDescent="0.3">
      <c r="A215" s="41">
        <v>2005</v>
      </c>
      <c r="B215" s="41" t="s">
        <v>298</v>
      </c>
      <c r="C215" s="41" t="s">
        <v>300</v>
      </c>
      <c r="D215" s="41" t="s">
        <v>10</v>
      </c>
      <c r="E215" s="41">
        <v>100</v>
      </c>
      <c r="F215" s="41">
        <v>0.14699999999999999</v>
      </c>
      <c r="G215" s="41">
        <v>0.14699999999999999</v>
      </c>
      <c r="H215" s="41" t="s">
        <v>70</v>
      </c>
      <c r="I215" s="41" t="s">
        <v>83</v>
      </c>
      <c r="J215" s="41" t="s">
        <v>84</v>
      </c>
    </row>
    <row r="216" spans="1:10" x14ac:dyDescent="0.3">
      <c r="A216" s="41">
        <v>2005</v>
      </c>
      <c r="B216" s="41" t="s">
        <v>206</v>
      </c>
      <c r="C216" s="41" t="s">
        <v>301</v>
      </c>
      <c r="D216" s="41" t="s">
        <v>28</v>
      </c>
      <c r="E216" s="41">
        <v>100</v>
      </c>
      <c r="F216" s="41">
        <v>0.5</v>
      </c>
      <c r="G216" s="41">
        <v>0.3</v>
      </c>
      <c r="H216" s="41" t="s">
        <v>70</v>
      </c>
      <c r="I216" s="41" t="s">
        <v>71</v>
      </c>
      <c r="J216" s="41" t="s">
        <v>72</v>
      </c>
    </row>
    <row r="217" spans="1:10" x14ac:dyDescent="0.3">
      <c r="A217" s="41">
        <v>2005</v>
      </c>
      <c r="B217" s="41" t="s">
        <v>239</v>
      </c>
      <c r="C217" s="41" t="s">
        <v>302</v>
      </c>
      <c r="D217" s="41" t="s">
        <v>28</v>
      </c>
      <c r="E217" s="41">
        <v>100</v>
      </c>
      <c r="F217" s="41">
        <v>3.4</v>
      </c>
      <c r="G217" s="41">
        <v>3.4359999999999999</v>
      </c>
      <c r="H217" s="41" t="s">
        <v>70</v>
      </c>
      <c r="I217" s="41" t="s">
        <v>83</v>
      </c>
      <c r="J217" s="41" t="s">
        <v>84</v>
      </c>
    </row>
    <row r="218" spans="1:10" x14ac:dyDescent="0.3">
      <c r="A218" s="41">
        <v>2005</v>
      </c>
      <c r="B218" s="41" t="s">
        <v>239</v>
      </c>
      <c r="C218" s="41" t="s">
        <v>274</v>
      </c>
      <c r="D218" s="41" t="s">
        <v>10</v>
      </c>
      <c r="E218" s="41">
        <v>100</v>
      </c>
      <c r="F218" s="41">
        <v>0.06</v>
      </c>
      <c r="G218" s="41">
        <v>3.7999999999999999E-2</v>
      </c>
      <c r="H218" s="41" t="s">
        <v>70</v>
      </c>
      <c r="I218" s="41" t="s">
        <v>83</v>
      </c>
      <c r="J218" s="41" t="s">
        <v>84</v>
      </c>
    </row>
    <row r="219" spans="1:10" x14ac:dyDescent="0.3">
      <c r="A219" s="41">
        <v>2005</v>
      </c>
      <c r="B219" s="41" t="s">
        <v>216</v>
      </c>
      <c r="C219" s="41" t="s">
        <v>303</v>
      </c>
      <c r="D219" s="41" t="s">
        <v>28</v>
      </c>
      <c r="E219" s="41">
        <v>100</v>
      </c>
      <c r="F219" s="41">
        <v>9.9220000000000006</v>
      </c>
      <c r="G219" s="41">
        <v>9.9220000000000006</v>
      </c>
      <c r="H219" s="41" t="s">
        <v>70</v>
      </c>
      <c r="I219" s="41" t="s">
        <v>83</v>
      </c>
      <c r="J219" s="41" t="s">
        <v>84</v>
      </c>
    </row>
    <row r="220" spans="1:10" x14ac:dyDescent="0.3">
      <c r="A220" s="41">
        <v>2005</v>
      </c>
      <c r="B220" s="41" t="s">
        <v>278</v>
      </c>
      <c r="C220" s="41" t="s">
        <v>304</v>
      </c>
      <c r="D220" s="41" t="s">
        <v>28</v>
      </c>
      <c r="E220" s="41">
        <v>100</v>
      </c>
      <c r="F220" s="41">
        <v>4.0039999999999996</v>
      </c>
      <c r="G220" s="41">
        <v>3.298</v>
      </c>
      <c r="H220" s="41" t="s">
        <v>70</v>
      </c>
      <c r="I220" s="41" t="s">
        <v>83</v>
      </c>
      <c r="J220" s="41" t="s">
        <v>84</v>
      </c>
    </row>
    <row r="221" spans="1:10" x14ac:dyDescent="0.3">
      <c r="A221" s="41">
        <v>2005</v>
      </c>
      <c r="B221" s="41" t="s">
        <v>183</v>
      </c>
      <c r="C221" s="41" t="s">
        <v>305</v>
      </c>
      <c r="D221" s="41" t="s">
        <v>28</v>
      </c>
      <c r="E221" s="41">
        <v>100</v>
      </c>
      <c r="F221" s="41">
        <v>0.01</v>
      </c>
      <c r="G221" s="41">
        <v>0.01</v>
      </c>
      <c r="H221" s="41" t="s">
        <v>70</v>
      </c>
      <c r="I221" s="41" t="s">
        <v>71</v>
      </c>
      <c r="J221" s="41" t="s">
        <v>72</v>
      </c>
    </row>
    <row r="222" spans="1:10" x14ac:dyDescent="0.3">
      <c r="A222" s="41">
        <v>2005</v>
      </c>
      <c r="B222" s="41" t="s">
        <v>306</v>
      </c>
      <c r="C222" s="41" t="s">
        <v>307</v>
      </c>
      <c r="D222" s="41" t="s">
        <v>28</v>
      </c>
      <c r="E222" s="41">
        <v>100</v>
      </c>
      <c r="F222" s="41">
        <v>0.48199999999999998</v>
      </c>
      <c r="G222" s="41">
        <v>0.48199999999999998</v>
      </c>
      <c r="H222" s="41" t="s">
        <v>70</v>
      </c>
      <c r="I222" s="41" t="s">
        <v>83</v>
      </c>
      <c r="J222" s="41" t="s">
        <v>84</v>
      </c>
    </row>
    <row r="223" spans="1:10" x14ac:dyDescent="0.3">
      <c r="A223" s="41">
        <v>2005</v>
      </c>
      <c r="B223" s="41" t="s">
        <v>306</v>
      </c>
      <c r="C223" s="41" t="s">
        <v>308</v>
      </c>
      <c r="D223" s="41" t="s">
        <v>30</v>
      </c>
      <c r="E223" s="41">
        <v>100</v>
      </c>
      <c r="F223" s="41">
        <v>3.2730000000000001</v>
      </c>
      <c r="G223" s="41">
        <v>3.2730000000000001</v>
      </c>
      <c r="H223" s="41" t="s">
        <v>70</v>
      </c>
      <c r="I223" s="41" t="s">
        <v>83</v>
      </c>
      <c r="J223" s="41" t="s">
        <v>84</v>
      </c>
    </row>
    <row r="224" spans="1:10" x14ac:dyDescent="0.3">
      <c r="A224" s="41">
        <v>2005</v>
      </c>
      <c r="B224" s="41" t="s">
        <v>309</v>
      </c>
      <c r="C224" s="41" t="s">
        <v>310</v>
      </c>
      <c r="D224" s="41" t="s">
        <v>6</v>
      </c>
      <c r="E224" s="41">
        <v>100</v>
      </c>
      <c r="F224" s="41">
        <v>15.215999999999999</v>
      </c>
      <c r="G224" s="41">
        <v>5.1970000000000001</v>
      </c>
      <c r="H224" s="41" t="s">
        <v>70</v>
      </c>
      <c r="I224" s="41" t="s">
        <v>144</v>
      </c>
      <c r="J224" s="41" t="s">
        <v>145</v>
      </c>
    </row>
    <row r="225" spans="1:10" x14ac:dyDescent="0.3">
      <c r="A225" s="41">
        <v>2005</v>
      </c>
      <c r="B225" s="41" t="s">
        <v>309</v>
      </c>
      <c r="C225" s="41" t="s">
        <v>310</v>
      </c>
      <c r="D225" s="41" t="s">
        <v>8</v>
      </c>
      <c r="E225" s="41">
        <v>100</v>
      </c>
      <c r="F225" s="41">
        <v>2.7879999999999998</v>
      </c>
      <c r="G225" s="41">
        <v>0.86599999999999999</v>
      </c>
      <c r="H225" s="41" t="s">
        <v>70</v>
      </c>
      <c r="I225" s="41" t="s">
        <v>144</v>
      </c>
      <c r="J225" s="41" t="s">
        <v>145</v>
      </c>
    </row>
    <row r="226" spans="1:10" x14ac:dyDescent="0.3">
      <c r="A226" s="41">
        <v>2005</v>
      </c>
      <c r="B226" s="41" t="s">
        <v>309</v>
      </c>
      <c r="C226" s="41" t="s">
        <v>310</v>
      </c>
      <c r="D226" s="41" t="s">
        <v>10</v>
      </c>
      <c r="E226" s="41">
        <v>100</v>
      </c>
      <c r="F226" s="41">
        <v>1.887</v>
      </c>
      <c r="G226" s="41">
        <v>2.7879999999999998</v>
      </c>
      <c r="H226" s="41" t="s">
        <v>70</v>
      </c>
      <c r="I226" s="41" t="s">
        <v>144</v>
      </c>
      <c r="J226" s="41" t="s">
        <v>145</v>
      </c>
    </row>
    <row r="227" spans="1:10" x14ac:dyDescent="0.3">
      <c r="A227" s="41">
        <v>2005</v>
      </c>
      <c r="B227" s="41" t="s">
        <v>285</v>
      </c>
      <c r="C227" s="41" t="s">
        <v>311</v>
      </c>
      <c r="D227" s="41" t="s">
        <v>6</v>
      </c>
      <c r="E227" s="41">
        <v>100</v>
      </c>
      <c r="F227" s="41">
        <v>0.56200000000000006</v>
      </c>
      <c r="G227" s="41">
        <v>0.56200000000000006</v>
      </c>
      <c r="H227" s="41" t="s">
        <v>70</v>
      </c>
      <c r="I227" s="41" t="s">
        <v>71</v>
      </c>
      <c r="J227" s="41" t="s">
        <v>72</v>
      </c>
    </row>
    <row r="228" spans="1:10" x14ac:dyDescent="0.3">
      <c r="A228" s="41">
        <v>2005</v>
      </c>
      <c r="B228" s="41" t="s">
        <v>285</v>
      </c>
      <c r="C228" s="41" t="s">
        <v>311</v>
      </c>
      <c r="D228" s="41" t="s">
        <v>10</v>
      </c>
      <c r="E228" s="41">
        <v>100</v>
      </c>
      <c r="F228" s="41">
        <v>5.3999999999999999E-2</v>
      </c>
      <c r="G228" s="41">
        <v>5.3999999999999999E-2</v>
      </c>
      <c r="H228" s="41" t="s">
        <v>70</v>
      </c>
      <c r="I228" s="41" t="s">
        <v>71</v>
      </c>
      <c r="J228" s="41" t="s">
        <v>72</v>
      </c>
    </row>
    <row r="229" spans="1:10" x14ac:dyDescent="0.3">
      <c r="A229" s="41">
        <v>2005</v>
      </c>
      <c r="B229" s="41" t="s">
        <v>285</v>
      </c>
      <c r="C229" s="41" t="s">
        <v>311</v>
      </c>
      <c r="D229" s="41" t="s">
        <v>8</v>
      </c>
      <c r="E229" s="41">
        <v>100</v>
      </c>
      <c r="F229" s="41">
        <v>2.8000000000000001E-2</v>
      </c>
      <c r="G229" s="41">
        <v>2.8000000000000001E-2</v>
      </c>
      <c r="H229" s="41" t="s">
        <v>70</v>
      </c>
      <c r="I229" s="41" t="s">
        <v>71</v>
      </c>
      <c r="J229" s="41" t="s">
        <v>72</v>
      </c>
    </row>
    <row r="230" spans="1:10" x14ac:dyDescent="0.3">
      <c r="A230" s="41">
        <v>2005</v>
      </c>
      <c r="B230" s="41" t="s">
        <v>312</v>
      </c>
      <c r="C230" s="41" t="s">
        <v>313</v>
      </c>
      <c r="D230" s="41" t="s">
        <v>28</v>
      </c>
      <c r="E230" s="41">
        <v>100</v>
      </c>
      <c r="F230" s="41">
        <v>2</v>
      </c>
      <c r="G230" s="41">
        <v>1.5</v>
      </c>
      <c r="H230" s="41" t="s">
        <v>70</v>
      </c>
      <c r="I230" s="41" t="s">
        <v>71</v>
      </c>
      <c r="J230" s="41" t="s">
        <v>72</v>
      </c>
    </row>
    <row r="231" spans="1:10" x14ac:dyDescent="0.3">
      <c r="A231" s="41">
        <v>2005</v>
      </c>
      <c r="B231" s="41" t="s">
        <v>314</v>
      </c>
      <c r="C231" s="41" t="s">
        <v>315</v>
      </c>
      <c r="D231" s="41" t="s">
        <v>58</v>
      </c>
      <c r="E231" s="41">
        <v>100</v>
      </c>
      <c r="F231" s="41">
        <v>60.261000000000003</v>
      </c>
      <c r="G231" s="41">
        <v>60.261000000000003</v>
      </c>
      <c r="H231" s="41" t="s">
        <v>70</v>
      </c>
      <c r="I231" s="41" t="s">
        <v>176</v>
      </c>
      <c r="J231" s="41" t="s">
        <v>177</v>
      </c>
    </row>
    <row r="232" spans="1:10" ht="28.8" x14ac:dyDescent="0.3">
      <c r="A232" s="41">
        <v>2005</v>
      </c>
      <c r="B232" s="41" t="s">
        <v>316</v>
      </c>
      <c r="C232" s="41" t="s">
        <v>317</v>
      </c>
      <c r="D232" s="41" t="s">
        <v>28</v>
      </c>
      <c r="E232" s="41">
        <v>100</v>
      </c>
      <c r="F232" s="41">
        <v>2</v>
      </c>
      <c r="G232" s="41">
        <v>1.6</v>
      </c>
      <c r="H232" s="41" t="s">
        <v>70</v>
      </c>
      <c r="I232" s="41" t="s">
        <v>79</v>
      </c>
      <c r="J232" s="41" t="s">
        <v>80</v>
      </c>
    </row>
    <row r="233" spans="1:10" x14ac:dyDescent="0.3">
      <c r="A233" s="41">
        <v>2005</v>
      </c>
      <c r="B233" s="41" t="s">
        <v>318</v>
      </c>
      <c r="C233" s="41" t="s">
        <v>304</v>
      </c>
      <c r="D233" s="41" t="s">
        <v>10</v>
      </c>
      <c r="E233" s="41">
        <v>100</v>
      </c>
      <c r="F233" s="41">
        <v>1.1100000000000001</v>
      </c>
      <c r="G233" s="41">
        <v>0.83199999999999996</v>
      </c>
      <c r="H233" s="41" t="s">
        <v>70</v>
      </c>
      <c r="I233" s="41" t="s">
        <v>83</v>
      </c>
      <c r="J233" s="41" t="s">
        <v>84</v>
      </c>
    </row>
    <row r="234" spans="1:10" ht="28.8" x14ac:dyDescent="0.3">
      <c r="A234" s="41">
        <v>2006</v>
      </c>
      <c r="B234" s="41" t="s">
        <v>190</v>
      </c>
      <c r="C234" s="41" t="s">
        <v>319</v>
      </c>
      <c r="D234" s="41" t="s">
        <v>28</v>
      </c>
      <c r="E234" s="41">
        <v>100</v>
      </c>
      <c r="F234" s="41">
        <v>0.247</v>
      </c>
      <c r="G234" s="41">
        <v>0.247</v>
      </c>
      <c r="H234" s="41" t="s">
        <v>70</v>
      </c>
      <c r="I234" s="41" t="s">
        <v>79</v>
      </c>
      <c r="J234" s="41" t="s">
        <v>80</v>
      </c>
    </row>
    <row r="235" spans="1:10" x14ac:dyDescent="0.3">
      <c r="A235" s="41">
        <v>2006</v>
      </c>
      <c r="B235" s="41" t="s">
        <v>320</v>
      </c>
      <c r="C235" s="41" t="s">
        <v>321</v>
      </c>
      <c r="D235" s="41" t="s">
        <v>11</v>
      </c>
      <c r="E235" s="41">
        <v>100</v>
      </c>
      <c r="F235" s="41">
        <v>7.8</v>
      </c>
      <c r="G235" s="41">
        <v>7.8</v>
      </c>
      <c r="H235" s="41" t="s">
        <v>70</v>
      </c>
      <c r="I235" s="41" t="s">
        <v>71</v>
      </c>
      <c r="J235" s="41" t="s">
        <v>72</v>
      </c>
    </row>
    <row r="236" spans="1:10" x14ac:dyDescent="0.3">
      <c r="A236" s="41">
        <v>2006</v>
      </c>
      <c r="B236" s="41" t="s">
        <v>210</v>
      </c>
      <c r="C236" s="41" t="s">
        <v>322</v>
      </c>
      <c r="D236" s="41" t="s">
        <v>28</v>
      </c>
      <c r="E236" s="41">
        <v>100</v>
      </c>
      <c r="F236" s="41">
        <v>0</v>
      </c>
      <c r="G236" s="41">
        <v>3.5819999999999999</v>
      </c>
      <c r="H236" s="41" t="s">
        <v>70</v>
      </c>
      <c r="I236" s="41" t="s">
        <v>83</v>
      </c>
      <c r="J236" s="41" t="s">
        <v>84</v>
      </c>
    </row>
    <row r="237" spans="1:10" x14ac:dyDescent="0.3">
      <c r="A237" s="41">
        <v>2006</v>
      </c>
      <c r="B237" s="41" t="s">
        <v>239</v>
      </c>
      <c r="C237" s="41" t="s">
        <v>274</v>
      </c>
      <c r="D237" s="41" t="s">
        <v>10</v>
      </c>
      <c r="E237" s="41">
        <v>100</v>
      </c>
      <c r="F237" s="41">
        <v>0.13800000000000001</v>
      </c>
      <c r="G237" s="41">
        <v>0.02</v>
      </c>
      <c r="H237" s="41" t="s">
        <v>70</v>
      </c>
      <c r="I237" s="41" t="s">
        <v>83</v>
      </c>
      <c r="J237" s="41" t="s">
        <v>84</v>
      </c>
    </row>
    <row r="238" spans="1:10" x14ac:dyDescent="0.3">
      <c r="A238" s="41">
        <v>2006</v>
      </c>
      <c r="B238" s="41" t="s">
        <v>111</v>
      </c>
      <c r="C238" s="41" t="s">
        <v>323</v>
      </c>
      <c r="D238" s="41" t="s">
        <v>28</v>
      </c>
      <c r="E238" s="41">
        <v>100</v>
      </c>
      <c r="F238" s="41">
        <v>11</v>
      </c>
      <c r="G238" s="41">
        <v>11</v>
      </c>
      <c r="H238" s="41" t="s">
        <v>70</v>
      </c>
      <c r="I238" s="41" t="s">
        <v>83</v>
      </c>
      <c r="J238" s="41" t="s">
        <v>84</v>
      </c>
    </row>
    <row r="239" spans="1:10" x14ac:dyDescent="0.3">
      <c r="A239" s="41">
        <v>2006</v>
      </c>
      <c r="B239" s="41" t="s">
        <v>111</v>
      </c>
      <c r="C239" s="41" t="s">
        <v>324</v>
      </c>
      <c r="D239" s="41" t="s">
        <v>28</v>
      </c>
      <c r="E239" s="41">
        <v>100</v>
      </c>
      <c r="F239" s="41">
        <v>8</v>
      </c>
      <c r="G239" s="41">
        <v>8</v>
      </c>
      <c r="H239" s="41" t="s">
        <v>70</v>
      </c>
      <c r="I239" s="41" t="s">
        <v>83</v>
      </c>
      <c r="J239" s="41" t="s">
        <v>84</v>
      </c>
    </row>
    <row r="240" spans="1:10" x14ac:dyDescent="0.3">
      <c r="A240" s="43">
        <v>2006</v>
      </c>
      <c r="B240" s="41" t="s">
        <v>273</v>
      </c>
      <c r="C240" s="41" t="s">
        <v>325</v>
      </c>
      <c r="D240" s="41" t="s">
        <v>19</v>
      </c>
      <c r="E240" s="41">
        <v>100</v>
      </c>
      <c r="F240" s="41">
        <v>5.0940000000000003</v>
      </c>
      <c r="G240" s="41">
        <v>5.0940000000000003</v>
      </c>
      <c r="H240" s="41" t="s">
        <v>70</v>
      </c>
      <c r="I240" s="41" t="s">
        <v>83</v>
      </c>
      <c r="J240" s="41" t="s">
        <v>84</v>
      </c>
    </row>
    <row r="241" spans="1:10" x14ac:dyDescent="0.3">
      <c r="A241" s="43">
        <v>2006</v>
      </c>
      <c r="B241" s="41" t="s">
        <v>273</v>
      </c>
      <c r="C241" s="41" t="s">
        <v>325</v>
      </c>
      <c r="D241" s="41" t="s">
        <v>21</v>
      </c>
      <c r="E241" s="41">
        <v>100</v>
      </c>
      <c r="F241" s="41">
        <v>3.2160000000000002</v>
      </c>
      <c r="G241" s="41">
        <v>3.2160000000000002</v>
      </c>
      <c r="H241" s="41" t="s">
        <v>70</v>
      </c>
      <c r="I241" s="41" t="s">
        <v>83</v>
      </c>
      <c r="J241" s="41" t="s">
        <v>84</v>
      </c>
    </row>
    <row r="242" spans="1:10" x14ac:dyDescent="0.3">
      <c r="A242" s="43">
        <v>2006</v>
      </c>
      <c r="B242" s="41" t="s">
        <v>273</v>
      </c>
      <c r="C242" s="41" t="s">
        <v>325</v>
      </c>
      <c r="D242" s="41" t="s">
        <v>22</v>
      </c>
      <c r="E242" s="41">
        <v>100</v>
      </c>
      <c r="F242" s="41">
        <v>0.45300000000000001</v>
      </c>
      <c r="G242" s="41">
        <v>0.45300000000000001</v>
      </c>
      <c r="H242" s="41" t="s">
        <v>70</v>
      </c>
      <c r="I242" s="41" t="s">
        <v>83</v>
      </c>
      <c r="J242" s="41" t="s">
        <v>84</v>
      </c>
    </row>
    <row r="243" spans="1:10" x14ac:dyDescent="0.3">
      <c r="A243" s="43">
        <v>2006</v>
      </c>
      <c r="B243" s="41" t="s">
        <v>273</v>
      </c>
      <c r="C243" s="41" t="s">
        <v>325</v>
      </c>
      <c r="D243" s="41" t="s">
        <v>23</v>
      </c>
      <c r="E243" s="41">
        <v>100</v>
      </c>
      <c r="F243" s="41">
        <v>0.249</v>
      </c>
      <c r="G243" s="41">
        <v>0.249</v>
      </c>
      <c r="H243" s="41" t="s">
        <v>70</v>
      </c>
      <c r="I243" s="41" t="s">
        <v>83</v>
      </c>
      <c r="J243" s="41" t="s">
        <v>84</v>
      </c>
    </row>
    <row r="244" spans="1:10" ht="28.8" x14ac:dyDescent="0.3">
      <c r="A244" s="43">
        <v>2006</v>
      </c>
      <c r="B244" s="41" t="s">
        <v>273</v>
      </c>
      <c r="C244" s="41" t="s">
        <v>325</v>
      </c>
      <c r="D244" s="41" t="s">
        <v>26</v>
      </c>
      <c r="E244" s="41">
        <v>100</v>
      </c>
      <c r="F244" s="41">
        <v>0.39</v>
      </c>
      <c r="G244" s="41">
        <v>0.39</v>
      </c>
      <c r="H244" s="41" t="s">
        <v>70</v>
      </c>
      <c r="I244" s="41" t="s">
        <v>83</v>
      </c>
      <c r="J244" s="41" t="s">
        <v>84</v>
      </c>
    </row>
    <row r="245" spans="1:10" ht="28.8" x14ac:dyDescent="0.3">
      <c r="A245" s="43">
        <v>2006</v>
      </c>
      <c r="B245" s="41" t="s">
        <v>273</v>
      </c>
      <c r="C245" s="41" t="s">
        <v>325</v>
      </c>
      <c r="D245" s="41" t="s">
        <v>27</v>
      </c>
      <c r="E245" s="41">
        <v>100</v>
      </c>
      <c r="F245" s="41">
        <v>0.79800000000000004</v>
      </c>
      <c r="G245" s="41">
        <v>0.79800000000000004</v>
      </c>
      <c r="H245" s="41" t="s">
        <v>70</v>
      </c>
      <c r="I245" s="41" t="s">
        <v>83</v>
      </c>
      <c r="J245" s="41" t="s">
        <v>84</v>
      </c>
    </row>
    <row r="246" spans="1:10" x14ac:dyDescent="0.3">
      <c r="A246" s="43">
        <v>2006</v>
      </c>
      <c r="B246" s="41" t="s">
        <v>273</v>
      </c>
      <c r="C246" s="41" t="s">
        <v>325</v>
      </c>
      <c r="D246" s="41" t="s">
        <v>28</v>
      </c>
      <c r="E246" s="41">
        <v>100</v>
      </c>
      <c r="F246" s="41">
        <v>3.0000000000000001E-3</v>
      </c>
      <c r="G246" s="41">
        <v>3.0000000000000001E-3</v>
      </c>
      <c r="H246" s="41" t="s">
        <v>70</v>
      </c>
      <c r="I246" s="41" t="s">
        <v>83</v>
      </c>
      <c r="J246" s="41" t="s">
        <v>84</v>
      </c>
    </row>
    <row r="247" spans="1:10" x14ac:dyDescent="0.3">
      <c r="A247" s="43">
        <v>2006</v>
      </c>
      <c r="B247" s="41" t="s">
        <v>273</v>
      </c>
      <c r="C247" s="41" t="s">
        <v>325</v>
      </c>
      <c r="D247" s="41" t="s">
        <v>29</v>
      </c>
      <c r="E247" s="41">
        <v>100</v>
      </c>
      <c r="F247" s="41">
        <v>1.0920000000000001</v>
      </c>
      <c r="G247" s="41">
        <v>1.0920000000000001</v>
      </c>
      <c r="H247" s="41" t="s">
        <v>70</v>
      </c>
      <c r="I247" s="41" t="s">
        <v>83</v>
      </c>
      <c r="J247" s="41" t="s">
        <v>84</v>
      </c>
    </row>
    <row r="248" spans="1:10" x14ac:dyDescent="0.3">
      <c r="A248" s="43">
        <v>2006</v>
      </c>
      <c r="B248" s="41" t="s">
        <v>273</v>
      </c>
      <c r="C248" s="41" t="s">
        <v>325</v>
      </c>
      <c r="D248" s="41" t="s">
        <v>30</v>
      </c>
      <c r="E248" s="41">
        <v>100</v>
      </c>
      <c r="F248" s="41">
        <v>2.7389999999999999</v>
      </c>
      <c r="G248" s="41">
        <v>2.7389999999999999</v>
      </c>
      <c r="H248" s="41" t="s">
        <v>70</v>
      </c>
      <c r="I248" s="41" t="s">
        <v>83</v>
      </c>
      <c r="J248" s="41" t="s">
        <v>84</v>
      </c>
    </row>
    <row r="249" spans="1:10" x14ac:dyDescent="0.3">
      <c r="A249" s="43">
        <v>2006</v>
      </c>
      <c r="B249" s="41" t="s">
        <v>273</v>
      </c>
      <c r="C249" s="41" t="s">
        <v>325</v>
      </c>
      <c r="D249" s="41" t="s">
        <v>40</v>
      </c>
      <c r="E249" s="41">
        <v>100</v>
      </c>
      <c r="F249" s="41">
        <v>1.3260000000000001</v>
      </c>
      <c r="G249" s="41">
        <v>1.3260000000000001</v>
      </c>
      <c r="H249" s="41" t="s">
        <v>70</v>
      </c>
      <c r="I249" s="41" t="s">
        <v>83</v>
      </c>
      <c r="J249" s="41" t="s">
        <v>84</v>
      </c>
    </row>
    <row r="250" spans="1:10" x14ac:dyDescent="0.3">
      <c r="A250" s="41">
        <v>2006</v>
      </c>
      <c r="B250" s="41" t="s">
        <v>326</v>
      </c>
      <c r="C250" s="41" t="s">
        <v>327</v>
      </c>
      <c r="D250" s="41" t="s">
        <v>17</v>
      </c>
      <c r="E250" s="41">
        <v>100</v>
      </c>
      <c r="F250" s="41">
        <v>0.72199999999999998</v>
      </c>
      <c r="G250" s="41">
        <v>1.0529999999999999</v>
      </c>
      <c r="H250" s="41" t="s">
        <v>70</v>
      </c>
      <c r="I250" s="41" t="s">
        <v>83</v>
      </c>
      <c r="J250" s="41" t="s">
        <v>84</v>
      </c>
    </row>
    <row r="251" spans="1:10" x14ac:dyDescent="0.3">
      <c r="A251" s="41">
        <v>2006</v>
      </c>
      <c r="B251" s="41" t="s">
        <v>326</v>
      </c>
      <c r="C251" s="41" t="s">
        <v>327</v>
      </c>
      <c r="D251" s="41" t="s">
        <v>21</v>
      </c>
      <c r="E251" s="41">
        <v>100</v>
      </c>
      <c r="F251" s="41">
        <v>4.1109999999999998</v>
      </c>
      <c r="G251" s="41">
        <v>5.7510000000000003</v>
      </c>
      <c r="H251" s="41" t="s">
        <v>70</v>
      </c>
      <c r="I251" s="41" t="s">
        <v>83</v>
      </c>
      <c r="J251" s="41" t="s">
        <v>84</v>
      </c>
    </row>
    <row r="252" spans="1:10" x14ac:dyDescent="0.3">
      <c r="A252" s="41">
        <v>2006</v>
      </c>
      <c r="B252" s="41" t="s">
        <v>326</v>
      </c>
      <c r="C252" s="41" t="s">
        <v>327</v>
      </c>
      <c r="D252" s="41" t="s">
        <v>22</v>
      </c>
      <c r="E252" s="41">
        <v>100</v>
      </c>
      <c r="F252" s="41">
        <v>0.09</v>
      </c>
      <c r="G252" s="41">
        <v>0.15</v>
      </c>
      <c r="H252" s="41" t="s">
        <v>70</v>
      </c>
      <c r="I252" s="41" t="s">
        <v>83</v>
      </c>
      <c r="J252" s="41" t="s">
        <v>84</v>
      </c>
    </row>
    <row r="253" spans="1:10" x14ac:dyDescent="0.3">
      <c r="A253" s="41">
        <v>2006</v>
      </c>
      <c r="B253" s="41" t="s">
        <v>326</v>
      </c>
      <c r="C253" s="41" t="s">
        <v>327</v>
      </c>
      <c r="D253" s="41" t="s">
        <v>23</v>
      </c>
      <c r="E253" s="41">
        <v>100</v>
      </c>
      <c r="F253" s="41">
        <v>1.083</v>
      </c>
      <c r="G253" s="41">
        <v>1.466</v>
      </c>
      <c r="H253" s="41" t="s">
        <v>70</v>
      </c>
      <c r="I253" s="41" t="s">
        <v>83</v>
      </c>
      <c r="J253" s="41" t="s">
        <v>84</v>
      </c>
    </row>
    <row r="254" spans="1:10" x14ac:dyDescent="0.3">
      <c r="A254" s="41">
        <v>2006</v>
      </c>
      <c r="B254" s="41" t="s">
        <v>326</v>
      </c>
      <c r="C254" s="41" t="s">
        <v>327</v>
      </c>
      <c r="D254" s="41" t="s">
        <v>29</v>
      </c>
      <c r="E254" s="41">
        <v>100</v>
      </c>
      <c r="F254" s="41">
        <v>3.2989999999999999</v>
      </c>
      <c r="G254" s="41">
        <v>4.4459999999999997</v>
      </c>
      <c r="H254" s="41" t="s">
        <v>70</v>
      </c>
      <c r="I254" s="41" t="s">
        <v>83</v>
      </c>
      <c r="J254" s="41" t="s">
        <v>84</v>
      </c>
    </row>
    <row r="255" spans="1:10" x14ac:dyDescent="0.3">
      <c r="A255" s="41">
        <v>2006</v>
      </c>
      <c r="B255" s="41" t="s">
        <v>326</v>
      </c>
      <c r="C255" s="41" t="s">
        <v>327</v>
      </c>
      <c r="D255" s="41" t="s">
        <v>30</v>
      </c>
      <c r="E255" s="41">
        <v>100</v>
      </c>
      <c r="F255" s="41">
        <v>5.8179999999999996</v>
      </c>
      <c r="G255" s="41">
        <v>9.7789999999999999</v>
      </c>
      <c r="H255" s="41" t="s">
        <v>70</v>
      </c>
      <c r="I255" s="41" t="s">
        <v>83</v>
      </c>
      <c r="J255" s="41" t="s">
        <v>84</v>
      </c>
    </row>
    <row r="256" spans="1:10" x14ac:dyDescent="0.3">
      <c r="A256" s="41">
        <v>2006</v>
      </c>
      <c r="B256" s="41" t="s">
        <v>326</v>
      </c>
      <c r="C256" s="41" t="s">
        <v>327</v>
      </c>
      <c r="D256" s="41" t="s">
        <v>40</v>
      </c>
      <c r="E256" s="41">
        <v>100</v>
      </c>
      <c r="F256" s="41">
        <v>4.1109999999999998</v>
      </c>
      <c r="G256" s="41">
        <v>5.7489999999999997</v>
      </c>
      <c r="H256" s="41" t="s">
        <v>70</v>
      </c>
      <c r="I256" s="41" t="s">
        <v>83</v>
      </c>
      <c r="J256" s="41" t="s">
        <v>84</v>
      </c>
    </row>
    <row r="257" spans="1:10" x14ac:dyDescent="0.3">
      <c r="A257" s="41">
        <v>2006</v>
      </c>
      <c r="B257" s="41" t="s">
        <v>328</v>
      </c>
      <c r="C257" s="41" t="s">
        <v>329</v>
      </c>
      <c r="D257" s="41" t="s">
        <v>28</v>
      </c>
      <c r="E257" s="41">
        <v>100</v>
      </c>
      <c r="F257" s="41">
        <v>12</v>
      </c>
      <c r="G257" s="41">
        <v>12</v>
      </c>
      <c r="H257" s="41" t="s">
        <v>70</v>
      </c>
      <c r="I257" s="41" t="s">
        <v>83</v>
      </c>
      <c r="J257" s="41" t="s">
        <v>84</v>
      </c>
    </row>
    <row r="258" spans="1:10" x14ac:dyDescent="0.3">
      <c r="A258" s="41">
        <v>2006</v>
      </c>
      <c r="B258" s="41" t="s">
        <v>330</v>
      </c>
      <c r="C258" s="41" t="s">
        <v>331</v>
      </c>
      <c r="D258" s="41" t="s">
        <v>28</v>
      </c>
      <c r="E258" s="41">
        <v>100</v>
      </c>
      <c r="F258" s="41">
        <v>9</v>
      </c>
      <c r="G258" s="41">
        <v>6</v>
      </c>
      <c r="H258" s="41" t="s">
        <v>70</v>
      </c>
      <c r="I258" s="41" t="s">
        <v>83</v>
      </c>
      <c r="J258" s="41" t="s">
        <v>84</v>
      </c>
    </row>
    <row r="259" spans="1:10" x14ac:dyDescent="0.3">
      <c r="A259" s="41">
        <v>2006</v>
      </c>
      <c r="B259" s="41" t="s">
        <v>280</v>
      </c>
      <c r="C259" s="41" t="s">
        <v>332</v>
      </c>
      <c r="D259" s="41" t="s">
        <v>28</v>
      </c>
      <c r="E259" s="41">
        <v>100</v>
      </c>
      <c r="F259" s="41">
        <v>0.05</v>
      </c>
      <c r="G259" s="41">
        <v>7.0000000000000007E-2</v>
      </c>
      <c r="H259" s="41" t="s">
        <v>70</v>
      </c>
      <c r="I259" s="41" t="s">
        <v>83</v>
      </c>
      <c r="J259" s="41" t="s">
        <v>84</v>
      </c>
    </row>
    <row r="260" spans="1:10" x14ac:dyDescent="0.3">
      <c r="A260" s="41">
        <v>2006</v>
      </c>
      <c r="B260" s="41" t="s">
        <v>333</v>
      </c>
      <c r="C260" s="41" t="s">
        <v>334</v>
      </c>
      <c r="D260" s="41" t="s">
        <v>10</v>
      </c>
      <c r="E260" s="41">
        <v>100</v>
      </c>
      <c r="F260" s="41">
        <v>0.38800000000000001</v>
      </c>
      <c r="G260" s="41">
        <v>0.91300000000000003</v>
      </c>
      <c r="H260" s="41" t="s">
        <v>70</v>
      </c>
      <c r="I260" s="41" t="s">
        <v>83</v>
      </c>
      <c r="J260" s="41" t="s">
        <v>84</v>
      </c>
    </row>
    <row r="261" spans="1:10" x14ac:dyDescent="0.3">
      <c r="A261" s="41">
        <v>2006</v>
      </c>
      <c r="B261" s="41" t="s">
        <v>335</v>
      </c>
      <c r="C261" s="41" t="s">
        <v>336</v>
      </c>
      <c r="D261" s="41" t="s">
        <v>28</v>
      </c>
      <c r="E261" s="41">
        <v>100</v>
      </c>
      <c r="F261" s="41">
        <v>9.7149999999999999</v>
      </c>
      <c r="G261" s="41">
        <v>9.1859999999999999</v>
      </c>
      <c r="H261" s="41" t="s">
        <v>70</v>
      </c>
      <c r="I261" s="41" t="s">
        <v>71</v>
      </c>
      <c r="J261" s="41" t="s">
        <v>72</v>
      </c>
    </row>
    <row r="262" spans="1:10" x14ac:dyDescent="0.3">
      <c r="A262" s="41">
        <v>2006</v>
      </c>
      <c r="B262" s="41" t="s">
        <v>258</v>
      </c>
      <c r="C262" s="41" t="s">
        <v>337</v>
      </c>
      <c r="D262" s="41" t="s">
        <v>28</v>
      </c>
      <c r="E262" s="41">
        <v>100</v>
      </c>
      <c r="F262" s="41">
        <v>0.05</v>
      </c>
      <c r="G262" s="41">
        <v>0.05</v>
      </c>
      <c r="H262" s="41" t="s">
        <v>70</v>
      </c>
      <c r="I262" s="41" t="s">
        <v>83</v>
      </c>
      <c r="J262" s="41" t="s">
        <v>84</v>
      </c>
    </row>
    <row r="263" spans="1:10" ht="28.8" x14ac:dyDescent="0.3">
      <c r="A263" s="41">
        <v>2007</v>
      </c>
      <c r="B263" s="41" t="s">
        <v>338</v>
      </c>
      <c r="C263" s="41" t="s">
        <v>339</v>
      </c>
      <c r="D263" s="41" t="s">
        <v>28</v>
      </c>
      <c r="E263" s="41">
        <v>100</v>
      </c>
      <c r="F263" s="41">
        <v>0.86</v>
      </c>
      <c r="G263" s="41">
        <v>0.79900000000000004</v>
      </c>
      <c r="H263" s="41" t="s">
        <v>70</v>
      </c>
      <c r="I263" s="41" t="s">
        <v>79</v>
      </c>
      <c r="J263" s="41" t="s">
        <v>80</v>
      </c>
    </row>
    <row r="264" spans="1:10" ht="28.8" x14ac:dyDescent="0.3">
      <c r="A264" s="41">
        <v>2007</v>
      </c>
      <c r="B264" s="41" t="s">
        <v>338</v>
      </c>
      <c r="C264" s="41" t="s">
        <v>339</v>
      </c>
      <c r="D264" s="41" t="s">
        <v>28</v>
      </c>
      <c r="E264" s="41">
        <v>100</v>
      </c>
      <c r="F264" s="41">
        <v>0.86</v>
      </c>
      <c r="G264" s="41">
        <v>0.438</v>
      </c>
      <c r="H264" s="41" t="s">
        <v>70</v>
      </c>
      <c r="I264" s="41" t="s">
        <v>79</v>
      </c>
      <c r="J264" s="41" t="s">
        <v>80</v>
      </c>
    </row>
    <row r="265" spans="1:10" ht="28.8" x14ac:dyDescent="0.3">
      <c r="A265" s="41">
        <v>2007</v>
      </c>
      <c r="B265" s="41" t="s">
        <v>338</v>
      </c>
      <c r="C265" s="41" t="s">
        <v>339</v>
      </c>
      <c r="D265" s="41" t="s">
        <v>28</v>
      </c>
      <c r="E265" s="41">
        <v>100</v>
      </c>
      <c r="F265" s="41">
        <v>0.86</v>
      </c>
      <c r="G265" s="41">
        <v>0.81200000000000006</v>
      </c>
      <c r="H265" s="41" t="s">
        <v>70</v>
      </c>
      <c r="I265" s="41" t="s">
        <v>79</v>
      </c>
      <c r="J265" s="41" t="s">
        <v>80</v>
      </c>
    </row>
    <row r="266" spans="1:10" ht="28.8" x14ac:dyDescent="0.3">
      <c r="A266" s="41">
        <v>2007</v>
      </c>
      <c r="B266" s="41" t="s">
        <v>338</v>
      </c>
      <c r="C266" s="41" t="s">
        <v>340</v>
      </c>
      <c r="D266" s="41" t="s">
        <v>11</v>
      </c>
      <c r="E266" s="41">
        <v>100</v>
      </c>
      <c r="F266" s="41">
        <v>417.3</v>
      </c>
      <c r="G266" s="41">
        <v>330.98</v>
      </c>
      <c r="H266" s="41" t="s">
        <v>70</v>
      </c>
      <c r="I266" s="41" t="s">
        <v>79</v>
      </c>
      <c r="J266" s="41" t="s">
        <v>80</v>
      </c>
    </row>
    <row r="267" spans="1:10" ht="28.8" x14ac:dyDescent="0.3">
      <c r="A267" s="41">
        <v>2007</v>
      </c>
      <c r="B267" s="41" t="s">
        <v>338</v>
      </c>
      <c r="C267" s="41" t="s">
        <v>341</v>
      </c>
      <c r="D267" s="41" t="s">
        <v>28</v>
      </c>
      <c r="E267" s="41">
        <v>100</v>
      </c>
      <c r="F267" s="41">
        <v>278.3</v>
      </c>
      <c r="G267" s="41">
        <v>117.751</v>
      </c>
      <c r="H267" s="41" t="s">
        <v>70</v>
      </c>
      <c r="I267" s="41" t="s">
        <v>79</v>
      </c>
      <c r="J267" s="41" t="s">
        <v>80</v>
      </c>
    </row>
    <row r="268" spans="1:10" ht="28.8" x14ac:dyDescent="0.3">
      <c r="A268" s="41">
        <v>2007</v>
      </c>
      <c r="B268" s="41" t="s">
        <v>338</v>
      </c>
      <c r="C268" s="41" t="s">
        <v>341</v>
      </c>
      <c r="D268" s="41" t="s">
        <v>28</v>
      </c>
      <c r="E268" s="41">
        <v>100</v>
      </c>
      <c r="F268" s="41">
        <v>252.7</v>
      </c>
      <c r="G268" s="41">
        <v>94.185000000000002</v>
      </c>
      <c r="H268" s="41" t="s">
        <v>70</v>
      </c>
      <c r="I268" s="41" t="s">
        <v>79</v>
      </c>
      <c r="J268" s="41" t="s">
        <v>80</v>
      </c>
    </row>
    <row r="269" spans="1:10" ht="28.8" x14ac:dyDescent="0.3">
      <c r="A269" s="41">
        <v>2007</v>
      </c>
      <c r="B269" s="41" t="s">
        <v>338</v>
      </c>
      <c r="C269" s="41" t="s">
        <v>339</v>
      </c>
      <c r="D269" s="41" t="s">
        <v>28</v>
      </c>
      <c r="E269" s="41">
        <v>100</v>
      </c>
      <c r="F269" s="41">
        <v>8.4</v>
      </c>
      <c r="G269" s="41">
        <v>4.4009999999999998</v>
      </c>
      <c r="H269" s="41" t="s">
        <v>70</v>
      </c>
      <c r="I269" s="41" t="s">
        <v>79</v>
      </c>
      <c r="J269" s="41" t="s">
        <v>80</v>
      </c>
    </row>
    <row r="270" spans="1:10" ht="28.8" x14ac:dyDescent="0.3">
      <c r="A270" s="41">
        <v>2007</v>
      </c>
      <c r="B270" s="41" t="s">
        <v>338</v>
      </c>
      <c r="C270" s="41" t="s">
        <v>339</v>
      </c>
      <c r="D270" s="41" t="s">
        <v>28</v>
      </c>
      <c r="E270" s="41">
        <v>100</v>
      </c>
      <c r="F270" s="41">
        <v>8.4</v>
      </c>
      <c r="G270" s="41">
        <v>5.4790000000000001</v>
      </c>
      <c r="H270" s="41" t="s">
        <v>70</v>
      </c>
      <c r="I270" s="41" t="s">
        <v>79</v>
      </c>
      <c r="J270" s="41" t="s">
        <v>80</v>
      </c>
    </row>
    <row r="271" spans="1:10" ht="28.8" x14ac:dyDescent="0.3">
      <c r="A271" s="41">
        <v>2007</v>
      </c>
      <c r="B271" s="41" t="s">
        <v>338</v>
      </c>
      <c r="C271" s="41" t="s">
        <v>339</v>
      </c>
      <c r="D271" s="41" t="s">
        <v>28</v>
      </c>
      <c r="E271" s="41">
        <v>100</v>
      </c>
      <c r="F271" s="41">
        <v>11.5</v>
      </c>
      <c r="G271" s="41">
        <v>6.9809999999999999</v>
      </c>
      <c r="H271" s="41" t="s">
        <v>70</v>
      </c>
      <c r="I271" s="41" t="s">
        <v>79</v>
      </c>
      <c r="J271" s="41" t="s">
        <v>80</v>
      </c>
    </row>
    <row r="272" spans="1:10" ht="28.8" x14ac:dyDescent="0.3">
      <c r="A272" s="41">
        <v>2007</v>
      </c>
      <c r="B272" s="41" t="s">
        <v>338</v>
      </c>
      <c r="C272" s="41" t="s">
        <v>339</v>
      </c>
      <c r="D272" s="41" t="s">
        <v>28</v>
      </c>
      <c r="E272" s="41">
        <v>100</v>
      </c>
      <c r="F272" s="41">
        <v>4.6900000000000004</v>
      </c>
      <c r="G272" s="41">
        <v>3.169</v>
      </c>
      <c r="H272" s="41" t="s">
        <v>70</v>
      </c>
      <c r="I272" s="41" t="s">
        <v>79</v>
      </c>
      <c r="J272" s="41" t="s">
        <v>80</v>
      </c>
    </row>
    <row r="273" spans="1:10" ht="28.8" x14ac:dyDescent="0.3">
      <c r="A273" s="41">
        <v>2007</v>
      </c>
      <c r="B273" s="41" t="s">
        <v>338</v>
      </c>
      <c r="C273" s="41" t="s">
        <v>339</v>
      </c>
      <c r="D273" s="41" t="s">
        <v>28</v>
      </c>
      <c r="E273" s="41">
        <v>100</v>
      </c>
      <c r="F273" s="41">
        <v>11.5</v>
      </c>
      <c r="G273" s="41">
        <v>7.9059999999999997</v>
      </c>
      <c r="H273" s="41" t="s">
        <v>70</v>
      </c>
      <c r="I273" s="41" t="s">
        <v>79</v>
      </c>
      <c r="J273" s="41" t="s">
        <v>80</v>
      </c>
    </row>
    <row r="274" spans="1:10" ht="28.8" x14ac:dyDescent="0.3">
      <c r="A274" s="41">
        <v>2007</v>
      </c>
      <c r="B274" s="41" t="s">
        <v>338</v>
      </c>
      <c r="C274" s="41" t="s">
        <v>339</v>
      </c>
      <c r="D274" s="41" t="s">
        <v>28</v>
      </c>
      <c r="E274" s="41">
        <v>100</v>
      </c>
      <c r="F274" s="41">
        <v>11.7</v>
      </c>
      <c r="G274" s="41">
        <v>8.8569999999999993</v>
      </c>
      <c r="H274" s="41" t="s">
        <v>70</v>
      </c>
      <c r="I274" s="41" t="s">
        <v>79</v>
      </c>
      <c r="J274" s="41" t="s">
        <v>80</v>
      </c>
    </row>
    <row r="275" spans="1:10" ht="28.8" x14ac:dyDescent="0.3">
      <c r="A275" s="41">
        <v>2007</v>
      </c>
      <c r="B275" s="41" t="s">
        <v>338</v>
      </c>
      <c r="C275" s="41" t="s">
        <v>339</v>
      </c>
      <c r="D275" s="41" t="s">
        <v>28</v>
      </c>
      <c r="E275" s="41">
        <v>100</v>
      </c>
      <c r="F275" s="41">
        <v>4.8600000000000003</v>
      </c>
      <c r="G275" s="41">
        <v>4.7510000000000003</v>
      </c>
      <c r="H275" s="41" t="s">
        <v>70</v>
      </c>
      <c r="I275" s="41" t="s">
        <v>79</v>
      </c>
      <c r="J275" s="41" t="s">
        <v>80</v>
      </c>
    </row>
    <row r="276" spans="1:10" ht="28.8" x14ac:dyDescent="0.3">
      <c r="A276" s="41">
        <v>2007</v>
      </c>
      <c r="B276" s="41" t="s">
        <v>338</v>
      </c>
      <c r="C276" s="41" t="s">
        <v>342</v>
      </c>
      <c r="D276" s="41" t="s">
        <v>11</v>
      </c>
      <c r="E276" s="41">
        <v>100</v>
      </c>
      <c r="F276" s="41">
        <v>16.2</v>
      </c>
      <c r="G276" s="41">
        <v>15.689</v>
      </c>
      <c r="H276" s="41" t="s">
        <v>70</v>
      </c>
      <c r="I276" s="41" t="s">
        <v>79</v>
      </c>
      <c r="J276" s="41" t="s">
        <v>80</v>
      </c>
    </row>
    <row r="277" spans="1:10" ht="28.8" x14ac:dyDescent="0.3">
      <c r="A277" s="41">
        <v>2007</v>
      </c>
      <c r="B277" s="41" t="s">
        <v>338</v>
      </c>
      <c r="C277" s="41" t="s">
        <v>339</v>
      </c>
      <c r="D277" s="41" t="s">
        <v>28</v>
      </c>
      <c r="E277" s="41">
        <v>100</v>
      </c>
      <c r="F277" s="41">
        <v>0.86</v>
      </c>
      <c r="G277" s="41">
        <v>0.81399999999999995</v>
      </c>
      <c r="H277" s="41" t="s">
        <v>70</v>
      </c>
      <c r="I277" s="41" t="s">
        <v>79</v>
      </c>
      <c r="J277" s="41" t="s">
        <v>80</v>
      </c>
    </row>
    <row r="278" spans="1:10" ht="28.8" x14ac:dyDescent="0.3">
      <c r="A278" s="41">
        <v>2007</v>
      </c>
      <c r="B278" s="41" t="s">
        <v>338</v>
      </c>
      <c r="C278" s="41" t="s">
        <v>343</v>
      </c>
      <c r="D278" s="41" t="s">
        <v>28</v>
      </c>
      <c r="E278" s="41">
        <v>100</v>
      </c>
      <c r="F278" s="41">
        <v>0.86</v>
      </c>
      <c r="G278" s="41">
        <v>0.67500000000000004</v>
      </c>
      <c r="H278" s="41" t="s">
        <v>70</v>
      </c>
      <c r="I278" s="41" t="s">
        <v>79</v>
      </c>
      <c r="J278" s="41" t="s">
        <v>80</v>
      </c>
    </row>
    <row r="279" spans="1:10" ht="28.8" x14ac:dyDescent="0.3">
      <c r="A279" s="41">
        <v>2007</v>
      </c>
      <c r="B279" s="41" t="s">
        <v>338</v>
      </c>
      <c r="C279" s="41" t="s">
        <v>339</v>
      </c>
      <c r="D279" s="41" t="s">
        <v>28</v>
      </c>
      <c r="E279" s="41">
        <v>100</v>
      </c>
      <c r="F279" s="41">
        <v>0.86</v>
      </c>
      <c r="G279" s="41">
        <v>0.185</v>
      </c>
      <c r="H279" s="41" t="s">
        <v>70</v>
      </c>
      <c r="I279" s="41" t="s">
        <v>79</v>
      </c>
      <c r="J279" s="41" t="s">
        <v>80</v>
      </c>
    </row>
    <row r="280" spans="1:10" ht="28.8" x14ac:dyDescent="0.3">
      <c r="A280" s="41">
        <v>2007</v>
      </c>
      <c r="B280" s="41" t="s">
        <v>338</v>
      </c>
      <c r="C280" s="41" t="s">
        <v>344</v>
      </c>
      <c r="D280" s="41" t="s">
        <v>28</v>
      </c>
      <c r="E280" s="41">
        <v>100</v>
      </c>
      <c r="F280" s="41">
        <v>0.86</v>
      </c>
      <c r="G280" s="41">
        <v>0.52500000000000002</v>
      </c>
      <c r="H280" s="41" t="s">
        <v>70</v>
      </c>
      <c r="I280" s="41" t="s">
        <v>79</v>
      </c>
      <c r="J280" s="41" t="s">
        <v>80</v>
      </c>
    </row>
    <row r="281" spans="1:10" ht="28.8" x14ac:dyDescent="0.3">
      <c r="A281" s="41">
        <v>2007</v>
      </c>
      <c r="B281" s="41" t="s">
        <v>338</v>
      </c>
      <c r="C281" s="41" t="s">
        <v>339</v>
      </c>
      <c r="D281" s="41" t="s">
        <v>28</v>
      </c>
      <c r="E281" s="41">
        <v>100</v>
      </c>
      <c r="F281" s="41">
        <v>0.86</v>
      </c>
      <c r="G281" s="41">
        <v>0.56299999999999994</v>
      </c>
      <c r="H281" s="41" t="s">
        <v>70</v>
      </c>
      <c r="I281" s="41" t="s">
        <v>79</v>
      </c>
      <c r="J281" s="41" t="s">
        <v>80</v>
      </c>
    </row>
    <row r="282" spans="1:10" x14ac:dyDescent="0.3">
      <c r="A282" s="41">
        <v>2007</v>
      </c>
      <c r="B282" s="41" t="s">
        <v>210</v>
      </c>
      <c r="C282" s="41" t="s">
        <v>345</v>
      </c>
      <c r="D282" s="41" t="s">
        <v>28</v>
      </c>
      <c r="E282" s="41">
        <v>100</v>
      </c>
      <c r="F282" s="41">
        <v>19.204999999999998</v>
      </c>
      <c r="G282" s="41">
        <v>4.3499999999999996</v>
      </c>
      <c r="H282" s="41" t="s">
        <v>70</v>
      </c>
      <c r="I282" s="41" t="s">
        <v>83</v>
      </c>
      <c r="J282" s="41" t="s">
        <v>84</v>
      </c>
    </row>
    <row r="283" spans="1:10" x14ac:dyDescent="0.3">
      <c r="A283" s="41">
        <v>2007</v>
      </c>
      <c r="B283" s="41" t="s">
        <v>104</v>
      </c>
      <c r="C283" s="41" t="s">
        <v>346</v>
      </c>
      <c r="D283" s="41" t="s">
        <v>28</v>
      </c>
      <c r="E283" s="41">
        <v>100</v>
      </c>
      <c r="F283" s="41">
        <v>5.4089999999999998</v>
      </c>
      <c r="G283" s="41">
        <v>4.125</v>
      </c>
      <c r="H283" s="41" t="s">
        <v>70</v>
      </c>
      <c r="I283" s="41" t="s">
        <v>71</v>
      </c>
      <c r="J283" s="41" t="s">
        <v>72</v>
      </c>
    </row>
    <row r="284" spans="1:10" x14ac:dyDescent="0.3">
      <c r="A284" s="43">
        <v>2007</v>
      </c>
      <c r="B284" s="41" t="s">
        <v>347</v>
      </c>
      <c r="C284" s="41" t="s">
        <v>348</v>
      </c>
      <c r="D284" s="41" t="s">
        <v>18</v>
      </c>
      <c r="E284" s="41">
        <v>100</v>
      </c>
      <c r="F284" s="41">
        <v>0.39600000000000002</v>
      </c>
      <c r="G284" s="41">
        <v>0.39600000000000002</v>
      </c>
      <c r="H284" s="41" t="s">
        <v>70</v>
      </c>
      <c r="I284" s="41" t="s">
        <v>83</v>
      </c>
      <c r="J284" s="41" t="s">
        <v>84</v>
      </c>
    </row>
    <row r="285" spans="1:10" x14ac:dyDescent="0.3">
      <c r="A285" s="43">
        <v>2007</v>
      </c>
      <c r="B285" s="41" t="s">
        <v>347</v>
      </c>
      <c r="C285" s="41" t="s">
        <v>348</v>
      </c>
      <c r="D285" s="41" t="s">
        <v>21</v>
      </c>
      <c r="E285" s="41">
        <v>100</v>
      </c>
      <c r="F285" s="41">
        <v>3.2160000000000002</v>
      </c>
      <c r="G285" s="41">
        <v>3.2160000000000002</v>
      </c>
      <c r="H285" s="41" t="s">
        <v>70</v>
      </c>
      <c r="I285" s="41" t="s">
        <v>83</v>
      </c>
      <c r="J285" s="41" t="s">
        <v>84</v>
      </c>
    </row>
    <row r="286" spans="1:10" x14ac:dyDescent="0.3">
      <c r="A286" s="43">
        <v>2007</v>
      </c>
      <c r="B286" s="41" t="s">
        <v>347</v>
      </c>
      <c r="C286" s="41" t="s">
        <v>348</v>
      </c>
      <c r="D286" s="41" t="s">
        <v>23</v>
      </c>
      <c r="E286" s="41">
        <v>100</v>
      </c>
      <c r="F286" s="41">
        <v>0.249</v>
      </c>
      <c r="G286" s="41">
        <v>0.249</v>
      </c>
      <c r="H286" s="41" t="s">
        <v>70</v>
      </c>
      <c r="I286" s="41" t="s">
        <v>83</v>
      </c>
      <c r="J286" s="41" t="s">
        <v>84</v>
      </c>
    </row>
    <row r="287" spans="1:10" ht="28.8" x14ac:dyDescent="0.3">
      <c r="A287" s="43">
        <v>2007</v>
      </c>
      <c r="B287" s="41" t="s">
        <v>347</v>
      </c>
      <c r="C287" s="41" t="s">
        <v>348</v>
      </c>
      <c r="D287" s="41" t="s">
        <v>26</v>
      </c>
      <c r="E287" s="41">
        <v>100</v>
      </c>
      <c r="F287" s="41">
        <v>0.39</v>
      </c>
      <c r="G287" s="41">
        <v>0.39</v>
      </c>
      <c r="H287" s="41" t="s">
        <v>70</v>
      </c>
      <c r="I287" s="41" t="s">
        <v>83</v>
      </c>
      <c r="J287" s="41" t="s">
        <v>84</v>
      </c>
    </row>
    <row r="288" spans="1:10" x14ac:dyDescent="0.3">
      <c r="A288" s="43">
        <v>2007</v>
      </c>
      <c r="B288" s="41" t="s">
        <v>347</v>
      </c>
      <c r="C288" s="41" t="s">
        <v>348</v>
      </c>
      <c r="D288" s="41" t="s">
        <v>29</v>
      </c>
      <c r="E288" s="41">
        <v>100</v>
      </c>
      <c r="F288" s="41">
        <v>1.0920000000000001</v>
      </c>
      <c r="G288" s="41">
        <v>1.0920000000000001</v>
      </c>
      <c r="H288" s="41" t="s">
        <v>70</v>
      </c>
      <c r="I288" s="41" t="s">
        <v>83</v>
      </c>
      <c r="J288" s="41" t="s">
        <v>84</v>
      </c>
    </row>
    <row r="289" spans="1:10" x14ac:dyDescent="0.3">
      <c r="A289" s="43">
        <v>2007</v>
      </c>
      <c r="B289" s="41" t="s">
        <v>347</v>
      </c>
      <c r="C289" s="41" t="s">
        <v>348</v>
      </c>
      <c r="D289" s="41" t="s">
        <v>17</v>
      </c>
      <c r="E289" s="41">
        <v>100</v>
      </c>
      <c r="F289" s="41">
        <v>0.627</v>
      </c>
      <c r="G289" s="41">
        <v>0.627</v>
      </c>
      <c r="H289" s="41" t="s">
        <v>70</v>
      </c>
      <c r="I289" s="41" t="s">
        <v>83</v>
      </c>
      <c r="J289" s="41" t="s">
        <v>84</v>
      </c>
    </row>
    <row r="290" spans="1:10" x14ac:dyDescent="0.3">
      <c r="A290" s="43">
        <v>2007</v>
      </c>
      <c r="B290" s="41" t="s">
        <v>347</v>
      </c>
      <c r="C290" s="41" t="s">
        <v>348</v>
      </c>
      <c r="D290" s="41" t="s">
        <v>19</v>
      </c>
      <c r="E290" s="41">
        <v>100</v>
      </c>
      <c r="F290" s="41">
        <v>5.0940000000000003</v>
      </c>
      <c r="G290" s="41">
        <v>5.0940000000000003</v>
      </c>
      <c r="H290" s="41" t="s">
        <v>70</v>
      </c>
      <c r="I290" s="41" t="s">
        <v>83</v>
      </c>
      <c r="J290" s="41" t="s">
        <v>84</v>
      </c>
    </row>
    <row r="291" spans="1:10" x14ac:dyDescent="0.3">
      <c r="A291" s="43">
        <v>2007</v>
      </c>
      <c r="B291" s="41" t="s">
        <v>347</v>
      </c>
      <c r="C291" s="41" t="s">
        <v>348</v>
      </c>
      <c r="D291" s="41" t="s">
        <v>22</v>
      </c>
      <c r="E291" s="41">
        <v>100</v>
      </c>
      <c r="F291" s="41">
        <v>0.45300000000000001</v>
      </c>
      <c r="G291" s="41">
        <v>0.45300000000000001</v>
      </c>
      <c r="H291" s="41" t="s">
        <v>70</v>
      </c>
      <c r="I291" s="41" t="s">
        <v>83</v>
      </c>
      <c r="J291" s="41" t="s">
        <v>84</v>
      </c>
    </row>
    <row r="292" spans="1:10" ht="28.8" x14ac:dyDescent="0.3">
      <c r="A292" s="43">
        <v>2007</v>
      </c>
      <c r="B292" s="41" t="s">
        <v>347</v>
      </c>
      <c r="C292" s="41" t="s">
        <v>348</v>
      </c>
      <c r="D292" s="41" t="s">
        <v>26</v>
      </c>
      <c r="E292" s="41">
        <v>100</v>
      </c>
      <c r="F292" s="41">
        <v>3.5999999999999997E-2</v>
      </c>
      <c r="G292" s="41">
        <v>3.5999999999999997E-2</v>
      </c>
      <c r="H292" s="41" t="s">
        <v>70</v>
      </c>
      <c r="I292" s="41" t="s">
        <v>83</v>
      </c>
      <c r="J292" s="41" t="s">
        <v>84</v>
      </c>
    </row>
    <row r="293" spans="1:10" ht="28.8" x14ac:dyDescent="0.3">
      <c r="A293" s="43">
        <v>2007</v>
      </c>
      <c r="B293" s="41" t="s">
        <v>347</v>
      </c>
      <c r="C293" s="41" t="s">
        <v>348</v>
      </c>
      <c r="D293" s="41" t="s">
        <v>27</v>
      </c>
      <c r="E293" s="41">
        <v>100</v>
      </c>
      <c r="F293" s="41">
        <v>0.79800000000000004</v>
      </c>
      <c r="G293" s="41">
        <v>0.79800000000000004</v>
      </c>
      <c r="H293" s="41" t="s">
        <v>70</v>
      </c>
      <c r="I293" s="41" t="s">
        <v>83</v>
      </c>
      <c r="J293" s="41" t="s">
        <v>84</v>
      </c>
    </row>
    <row r="294" spans="1:10" x14ac:dyDescent="0.3">
      <c r="A294" s="43">
        <v>2007</v>
      </c>
      <c r="B294" s="41" t="s">
        <v>347</v>
      </c>
      <c r="C294" s="41" t="s">
        <v>348</v>
      </c>
      <c r="D294" s="41" t="s">
        <v>30</v>
      </c>
      <c r="E294" s="41">
        <v>100</v>
      </c>
      <c r="F294" s="41">
        <v>2.7389999999999999</v>
      </c>
      <c r="G294" s="41">
        <v>2.7389999999999999</v>
      </c>
      <c r="H294" s="41" t="s">
        <v>70</v>
      </c>
      <c r="I294" s="41" t="s">
        <v>83</v>
      </c>
      <c r="J294" s="41" t="s">
        <v>84</v>
      </c>
    </row>
    <row r="295" spans="1:10" x14ac:dyDescent="0.3">
      <c r="A295" s="43">
        <v>2007</v>
      </c>
      <c r="B295" s="41" t="s">
        <v>347</v>
      </c>
      <c r="C295" s="41" t="s">
        <v>348</v>
      </c>
      <c r="D295" s="41" t="s">
        <v>40</v>
      </c>
      <c r="E295" s="41">
        <v>100</v>
      </c>
      <c r="F295" s="41">
        <v>1.3260000000000001</v>
      </c>
      <c r="G295" s="41">
        <v>1.3260000000000001</v>
      </c>
      <c r="H295" s="41" t="s">
        <v>70</v>
      </c>
      <c r="I295" s="41" t="s">
        <v>83</v>
      </c>
      <c r="J295" s="41" t="s">
        <v>84</v>
      </c>
    </row>
    <row r="296" spans="1:10" x14ac:dyDescent="0.3">
      <c r="A296" s="41">
        <v>2007</v>
      </c>
      <c r="B296" s="41" t="s">
        <v>349</v>
      </c>
      <c r="C296" s="41" t="s">
        <v>350</v>
      </c>
      <c r="D296" s="41" t="s">
        <v>18</v>
      </c>
      <c r="E296" s="41">
        <v>100</v>
      </c>
      <c r="F296" s="41">
        <v>0.03</v>
      </c>
      <c r="G296" s="41">
        <v>0.03</v>
      </c>
      <c r="H296" s="41" t="s">
        <v>70</v>
      </c>
      <c r="I296" s="41" t="s">
        <v>83</v>
      </c>
      <c r="J296" s="41" t="s">
        <v>84</v>
      </c>
    </row>
    <row r="297" spans="1:10" x14ac:dyDescent="0.3">
      <c r="A297" s="41">
        <v>2007</v>
      </c>
      <c r="B297" s="41" t="s">
        <v>349</v>
      </c>
      <c r="C297" s="41" t="s">
        <v>350</v>
      </c>
      <c r="D297" s="41" t="s">
        <v>19</v>
      </c>
      <c r="E297" s="41">
        <v>100</v>
      </c>
      <c r="F297" s="41">
        <v>1.1830000000000001</v>
      </c>
      <c r="G297" s="41">
        <v>1.1830000000000001</v>
      </c>
      <c r="H297" s="41" t="s">
        <v>70</v>
      </c>
      <c r="I297" s="41" t="s">
        <v>83</v>
      </c>
      <c r="J297" s="41" t="s">
        <v>84</v>
      </c>
    </row>
    <row r="298" spans="1:10" x14ac:dyDescent="0.3">
      <c r="A298" s="41">
        <v>2007</v>
      </c>
      <c r="B298" s="41" t="s">
        <v>349</v>
      </c>
      <c r="C298" s="41" t="s">
        <v>350</v>
      </c>
      <c r="D298" s="41" t="s">
        <v>21</v>
      </c>
      <c r="E298" s="41">
        <v>100</v>
      </c>
      <c r="F298" s="41">
        <v>2.504</v>
      </c>
      <c r="G298" s="41">
        <v>2.504</v>
      </c>
      <c r="H298" s="41" t="s">
        <v>70</v>
      </c>
      <c r="I298" s="41" t="s">
        <v>83</v>
      </c>
      <c r="J298" s="41" t="s">
        <v>84</v>
      </c>
    </row>
    <row r="299" spans="1:10" x14ac:dyDescent="0.3">
      <c r="A299" s="41">
        <v>2007</v>
      </c>
      <c r="B299" s="41" t="s">
        <v>349</v>
      </c>
      <c r="C299" s="41" t="s">
        <v>350</v>
      </c>
      <c r="D299" s="41" t="s">
        <v>22</v>
      </c>
      <c r="E299" s="41">
        <v>100</v>
      </c>
      <c r="F299" s="41">
        <v>0.19700000000000001</v>
      </c>
      <c r="G299" s="41">
        <v>0.19700000000000001</v>
      </c>
      <c r="H299" s="41" t="s">
        <v>70</v>
      </c>
      <c r="I299" s="41" t="s">
        <v>83</v>
      </c>
      <c r="J299" s="41" t="s">
        <v>84</v>
      </c>
    </row>
    <row r="300" spans="1:10" ht="28.8" x14ac:dyDescent="0.3">
      <c r="A300" s="41">
        <v>2007</v>
      </c>
      <c r="B300" s="41" t="s">
        <v>349</v>
      </c>
      <c r="C300" s="41" t="s">
        <v>350</v>
      </c>
      <c r="D300" s="41" t="s">
        <v>26</v>
      </c>
      <c r="E300" s="41">
        <v>100</v>
      </c>
      <c r="F300" s="41">
        <v>5.8999999999999997E-2</v>
      </c>
      <c r="G300" s="41">
        <v>5.8999999999999997E-2</v>
      </c>
      <c r="H300" s="41" t="s">
        <v>70</v>
      </c>
      <c r="I300" s="41" t="s">
        <v>83</v>
      </c>
      <c r="J300" s="41" t="s">
        <v>84</v>
      </c>
    </row>
    <row r="301" spans="1:10" ht="28.8" x14ac:dyDescent="0.3">
      <c r="A301" s="41">
        <v>2007</v>
      </c>
      <c r="B301" s="41" t="s">
        <v>349</v>
      </c>
      <c r="C301" s="41" t="s">
        <v>350</v>
      </c>
      <c r="D301" s="41" t="s">
        <v>27</v>
      </c>
      <c r="E301" s="41">
        <v>100</v>
      </c>
      <c r="F301" s="41">
        <v>0.95599999999999996</v>
      </c>
      <c r="G301" s="41">
        <v>0.95599999999999996</v>
      </c>
      <c r="H301" s="41" t="s">
        <v>70</v>
      </c>
      <c r="I301" s="41" t="s">
        <v>83</v>
      </c>
      <c r="J301" s="41" t="s">
        <v>84</v>
      </c>
    </row>
    <row r="302" spans="1:10" x14ac:dyDescent="0.3">
      <c r="A302" s="41">
        <v>2007</v>
      </c>
      <c r="B302" s="41" t="s">
        <v>349</v>
      </c>
      <c r="C302" s="41" t="s">
        <v>350</v>
      </c>
      <c r="D302" s="41" t="s">
        <v>29</v>
      </c>
      <c r="E302" s="41">
        <v>100</v>
      </c>
      <c r="F302" s="41">
        <v>2.5609999999999999</v>
      </c>
      <c r="G302" s="41">
        <v>2.5609999999999999</v>
      </c>
      <c r="H302" s="41" t="s">
        <v>70</v>
      </c>
      <c r="I302" s="41" t="s">
        <v>83</v>
      </c>
      <c r="J302" s="41" t="s">
        <v>84</v>
      </c>
    </row>
    <row r="303" spans="1:10" x14ac:dyDescent="0.3">
      <c r="A303" s="41">
        <v>2007</v>
      </c>
      <c r="B303" s="41" t="s">
        <v>349</v>
      </c>
      <c r="C303" s="41" t="s">
        <v>350</v>
      </c>
      <c r="D303" s="41" t="s">
        <v>36</v>
      </c>
      <c r="E303" s="41">
        <v>100</v>
      </c>
      <c r="F303" s="41">
        <v>0.17499999999999999</v>
      </c>
      <c r="G303" s="41">
        <v>0.17499999999999999</v>
      </c>
      <c r="H303" s="41" t="s">
        <v>70</v>
      </c>
      <c r="I303" s="41" t="s">
        <v>83</v>
      </c>
      <c r="J303" s="41" t="s">
        <v>84</v>
      </c>
    </row>
    <row r="304" spans="1:10" x14ac:dyDescent="0.3">
      <c r="A304" s="41">
        <v>2007</v>
      </c>
      <c r="B304" s="41" t="s">
        <v>349</v>
      </c>
      <c r="C304" s="41" t="s">
        <v>350</v>
      </c>
      <c r="D304" s="41" t="s">
        <v>40</v>
      </c>
      <c r="E304" s="41">
        <v>100</v>
      </c>
      <c r="F304" s="41">
        <v>2.9689999999999999</v>
      </c>
      <c r="G304" s="41">
        <v>2.9689999999999999</v>
      </c>
      <c r="H304" s="41" t="s">
        <v>70</v>
      </c>
      <c r="I304" s="41" t="s">
        <v>83</v>
      </c>
      <c r="J304" s="41" t="s">
        <v>84</v>
      </c>
    </row>
    <row r="305" spans="1:10" x14ac:dyDescent="0.3">
      <c r="A305" s="41">
        <v>2007</v>
      </c>
      <c r="B305" s="41" t="s">
        <v>351</v>
      </c>
      <c r="C305" s="41" t="s">
        <v>352</v>
      </c>
      <c r="D305" s="41" t="s">
        <v>28</v>
      </c>
      <c r="E305" s="41">
        <v>100</v>
      </c>
      <c r="F305" s="41">
        <v>8.8999999999999996E-2</v>
      </c>
      <c r="G305" s="41">
        <v>8.8999999999999996E-2</v>
      </c>
      <c r="H305" s="41" t="s">
        <v>70</v>
      </c>
      <c r="I305" s="41" t="s">
        <v>83</v>
      </c>
      <c r="J305" s="41" t="s">
        <v>84</v>
      </c>
    </row>
    <row r="306" spans="1:10" x14ac:dyDescent="0.3">
      <c r="A306" s="41">
        <v>2007</v>
      </c>
      <c r="B306" s="41" t="s">
        <v>353</v>
      </c>
      <c r="C306" s="41" t="s">
        <v>354</v>
      </c>
      <c r="D306" s="41" t="s">
        <v>28</v>
      </c>
      <c r="E306" s="41">
        <v>100</v>
      </c>
      <c r="F306" s="41">
        <v>8.3629999999999995</v>
      </c>
      <c r="G306" s="41">
        <v>7.5</v>
      </c>
      <c r="H306" s="41" t="s">
        <v>70</v>
      </c>
      <c r="I306" s="41" t="s">
        <v>83</v>
      </c>
      <c r="J306" s="41" t="s">
        <v>84</v>
      </c>
    </row>
    <row r="307" spans="1:10" x14ac:dyDescent="0.3">
      <c r="A307" s="41">
        <v>2007</v>
      </c>
      <c r="B307" s="41" t="s">
        <v>258</v>
      </c>
      <c r="C307" s="41" t="s">
        <v>355</v>
      </c>
      <c r="D307" s="41" t="s">
        <v>28</v>
      </c>
      <c r="E307" s="41">
        <v>100</v>
      </c>
      <c r="F307" s="41">
        <v>0.05</v>
      </c>
      <c r="G307" s="41">
        <v>0.05</v>
      </c>
      <c r="H307" s="41" t="s">
        <v>70</v>
      </c>
      <c r="I307" s="41" t="s">
        <v>83</v>
      </c>
      <c r="J307" s="41" t="s">
        <v>84</v>
      </c>
    </row>
    <row r="308" spans="1:10" x14ac:dyDescent="0.3">
      <c r="A308" s="41">
        <v>2008</v>
      </c>
      <c r="B308" s="41" t="s">
        <v>230</v>
      </c>
      <c r="C308" s="41" t="s">
        <v>356</v>
      </c>
      <c r="D308" s="41" t="s">
        <v>7</v>
      </c>
      <c r="E308" s="41">
        <v>100</v>
      </c>
      <c r="F308" s="41">
        <v>1.7210000000000001</v>
      </c>
      <c r="G308" s="41">
        <v>1.7210000000000001</v>
      </c>
      <c r="H308" s="41" t="s">
        <v>70</v>
      </c>
      <c r="I308" s="41" t="s">
        <v>232</v>
      </c>
      <c r="J308" s="41" t="s">
        <v>233</v>
      </c>
    </row>
    <row r="309" spans="1:10" x14ac:dyDescent="0.3">
      <c r="A309" s="41">
        <v>2008</v>
      </c>
      <c r="B309" s="41" t="s">
        <v>357</v>
      </c>
      <c r="C309" s="41" t="s">
        <v>358</v>
      </c>
      <c r="D309" s="41" t="s">
        <v>28</v>
      </c>
      <c r="E309" s="41">
        <v>100</v>
      </c>
      <c r="F309" s="41">
        <v>5.0529999999999999</v>
      </c>
      <c r="G309" s="41">
        <v>5.0469999999999997</v>
      </c>
      <c r="H309" s="41" t="s">
        <v>70</v>
      </c>
      <c r="I309" s="41" t="s">
        <v>83</v>
      </c>
      <c r="J309" s="41" t="s">
        <v>84</v>
      </c>
    </row>
    <row r="310" spans="1:10" x14ac:dyDescent="0.3">
      <c r="A310" s="41">
        <v>2008</v>
      </c>
      <c r="B310" s="41" t="s">
        <v>359</v>
      </c>
      <c r="C310" s="41" t="s">
        <v>360</v>
      </c>
      <c r="D310" s="41" t="s">
        <v>28</v>
      </c>
      <c r="E310" s="41">
        <v>100</v>
      </c>
      <c r="F310" s="41">
        <v>94.05</v>
      </c>
      <c r="G310" s="41">
        <v>109.62</v>
      </c>
      <c r="H310" s="41" t="s">
        <v>70</v>
      </c>
      <c r="I310" s="41" t="s">
        <v>83</v>
      </c>
      <c r="J310" s="41" t="s">
        <v>84</v>
      </c>
    </row>
    <row r="311" spans="1:10" x14ac:dyDescent="0.3">
      <c r="A311" s="41">
        <v>2008</v>
      </c>
      <c r="B311" s="41" t="s">
        <v>361</v>
      </c>
      <c r="C311" s="41" t="s">
        <v>362</v>
      </c>
      <c r="D311" s="41" t="s">
        <v>18</v>
      </c>
      <c r="E311" s="41">
        <v>100</v>
      </c>
      <c r="F311" s="41">
        <v>0.9</v>
      </c>
      <c r="G311" s="41">
        <v>0.47199999999999998</v>
      </c>
      <c r="H311" s="41" t="s">
        <v>70</v>
      </c>
      <c r="I311" s="41" t="s">
        <v>83</v>
      </c>
      <c r="J311" s="41" t="s">
        <v>84</v>
      </c>
    </row>
    <row r="312" spans="1:10" x14ac:dyDescent="0.3">
      <c r="A312" s="41">
        <v>2008</v>
      </c>
      <c r="B312" s="41" t="s">
        <v>361</v>
      </c>
      <c r="C312" s="41" t="s">
        <v>363</v>
      </c>
      <c r="D312" s="41" t="s">
        <v>19</v>
      </c>
      <c r="E312" s="41">
        <v>100</v>
      </c>
      <c r="F312" s="41">
        <v>8.6</v>
      </c>
      <c r="G312" s="41">
        <v>4.3070000000000004</v>
      </c>
      <c r="H312" s="41" t="s">
        <v>70</v>
      </c>
      <c r="I312" s="41" t="s">
        <v>83</v>
      </c>
      <c r="J312" s="41" t="s">
        <v>84</v>
      </c>
    </row>
    <row r="313" spans="1:10" x14ac:dyDescent="0.3">
      <c r="A313" s="41">
        <v>2008</v>
      </c>
      <c r="B313" s="41" t="s">
        <v>283</v>
      </c>
      <c r="C313" s="41" t="s">
        <v>364</v>
      </c>
      <c r="D313" s="41" t="s">
        <v>28</v>
      </c>
      <c r="E313" s="41">
        <v>100</v>
      </c>
      <c r="F313" s="41">
        <v>2</v>
      </c>
      <c r="G313" s="41">
        <v>2</v>
      </c>
      <c r="H313" s="41" t="s">
        <v>70</v>
      </c>
      <c r="I313" s="41" t="s">
        <v>71</v>
      </c>
      <c r="J313" s="41" t="s">
        <v>72</v>
      </c>
    </row>
    <row r="314" spans="1:10" x14ac:dyDescent="0.3">
      <c r="A314" s="41">
        <v>2008</v>
      </c>
      <c r="B314" s="41" t="s">
        <v>283</v>
      </c>
      <c r="C314" s="41" t="s">
        <v>365</v>
      </c>
      <c r="D314" s="41" t="s">
        <v>28</v>
      </c>
      <c r="E314" s="41">
        <v>100</v>
      </c>
      <c r="F314" s="41">
        <v>2</v>
      </c>
      <c r="G314" s="41">
        <v>2</v>
      </c>
      <c r="H314" s="41" t="s">
        <v>70</v>
      </c>
      <c r="I314" s="41" t="s">
        <v>71</v>
      </c>
      <c r="J314" s="41" t="s">
        <v>72</v>
      </c>
    </row>
    <row r="315" spans="1:10" x14ac:dyDescent="0.3">
      <c r="A315" s="41">
        <v>2008</v>
      </c>
      <c r="B315" s="41" t="s">
        <v>283</v>
      </c>
      <c r="C315" s="41" t="s">
        <v>366</v>
      </c>
      <c r="D315" s="41" t="s">
        <v>28</v>
      </c>
      <c r="E315" s="41">
        <v>100</v>
      </c>
      <c r="F315" s="41">
        <v>2</v>
      </c>
      <c r="G315" s="41">
        <v>2</v>
      </c>
      <c r="H315" s="41" t="s">
        <v>70</v>
      </c>
      <c r="I315" s="41" t="s">
        <v>71</v>
      </c>
      <c r="J315" s="41" t="s">
        <v>72</v>
      </c>
    </row>
    <row r="316" spans="1:10" x14ac:dyDescent="0.3">
      <c r="A316" s="41">
        <v>2008</v>
      </c>
      <c r="B316" s="41" t="s">
        <v>367</v>
      </c>
      <c r="C316" s="41" t="s">
        <v>368</v>
      </c>
      <c r="D316" s="41" t="s">
        <v>28</v>
      </c>
      <c r="E316" s="41">
        <v>100</v>
      </c>
      <c r="F316" s="41">
        <v>0.49099999999999999</v>
      </c>
      <c r="G316" s="41">
        <v>7.2999999999999995E-2</v>
      </c>
      <c r="H316" s="41" t="s">
        <v>70</v>
      </c>
      <c r="I316" s="41" t="s">
        <v>83</v>
      </c>
      <c r="J316" s="41" t="s">
        <v>84</v>
      </c>
    </row>
    <row r="317" spans="1:10" x14ac:dyDescent="0.3">
      <c r="A317" s="41">
        <v>2008</v>
      </c>
      <c r="B317" s="41" t="s">
        <v>367</v>
      </c>
      <c r="C317" s="41" t="s">
        <v>369</v>
      </c>
      <c r="D317" s="41" t="s">
        <v>28</v>
      </c>
      <c r="E317" s="41">
        <v>100</v>
      </c>
      <c r="F317" s="41">
        <v>1.1499999999999999</v>
      </c>
      <c r="G317" s="41">
        <v>0.315</v>
      </c>
      <c r="H317" s="41" t="s">
        <v>70</v>
      </c>
      <c r="I317" s="41" t="s">
        <v>83</v>
      </c>
      <c r="J317" s="41" t="s">
        <v>84</v>
      </c>
    </row>
    <row r="318" spans="1:10" x14ac:dyDescent="0.3">
      <c r="A318" s="41">
        <v>2008</v>
      </c>
      <c r="B318" s="41" t="s">
        <v>367</v>
      </c>
      <c r="C318" s="41" t="s">
        <v>370</v>
      </c>
      <c r="D318" s="41" t="s">
        <v>28</v>
      </c>
      <c r="E318" s="41">
        <v>100</v>
      </c>
      <c r="F318" s="41">
        <v>1</v>
      </c>
      <c r="G318" s="41">
        <v>0.5</v>
      </c>
      <c r="H318" s="41" t="s">
        <v>70</v>
      </c>
      <c r="I318" s="41" t="s">
        <v>83</v>
      </c>
      <c r="J318" s="41" t="s">
        <v>84</v>
      </c>
    </row>
    <row r="319" spans="1:10" x14ac:dyDescent="0.3">
      <c r="A319" s="41">
        <v>2008</v>
      </c>
      <c r="B319" s="41" t="s">
        <v>367</v>
      </c>
      <c r="C319" s="41" t="s">
        <v>371</v>
      </c>
      <c r="D319" s="41" t="s">
        <v>28</v>
      </c>
      <c r="E319" s="41">
        <v>100</v>
      </c>
      <c r="F319" s="41">
        <v>2.1</v>
      </c>
      <c r="G319" s="41">
        <v>0.4</v>
      </c>
      <c r="H319" s="41" t="s">
        <v>70</v>
      </c>
      <c r="I319" s="41" t="s">
        <v>83</v>
      </c>
      <c r="J319" s="41" t="s">
        <v>84</v>
      </c>
    </row>
    <row r="320" spans="1:10" x14ac:dyDescent="0.3">
      <c r="A320" s="41">
        <v>2008</v>
      </c>
      <c r="B320" s="41" t="s">
        <v>351</v>
      </c>
      <c r="C320" s="41" t="s">
        <v>372</v>
      </c>
      <c r="D320" s="41" t="s">
        <v>28</v>
      </c>
      <c r="E320" s="41">
        <v>100</v>
      </c>
      <c r="F320" s="41">
        <v>0.26800000000000002</v>
      </c>
      <c r="G320" s="41">
        <v>0.26800000000000002</v>
      </c>
      <c r="H320" s="41" t="s">
        <v>70</v>
      </c>
      <c r="I320" s="41" t="s">
        <v>83</v>
      </c>
      <c r="J320" s="41" t="s">
        <v>84</v>
      </c>
    </row>
    <row r="321" spans="1:10" x14ac:dyDescent="0.3">
      <c r="A321" s="41">
        <v>2008</v>
      </c>
      <c r="B321" s="41" t="s">
        <v>351</v>
      </c>
      <c r="C321" s="41" t="s">
        <v>372</v>
      </c>
      <c r="D321" s="41" t="s">
        <v>28</v>
      </c>
      <c r="E321" s="41">
        <v>100</v>
      </c>
      <c r="F321" s="41">
        <v>0.23200000000000001</v>
      </c>
      <c r="G321" s="41">
        <v>0.23200000000000001</v>
      </c>
      <c r="H321" s="41" t="s">
        <v>70</v>
      </c>
      <c r="I321" s="41" t="s">
        <v>83</v>
      </c>
      <c r="J321" s="41" t="s">
        <v>84</v>
      </c>
    </row>
    <row r="322" spans="1:10" x14ac:dyDescent="0.3">
      <c r="A322" s="41">
        <v>2008</v>
      </c>
      <c r="B322" s="41" t="s">
        <v>373</v>
      </c>
      <c r="C322" s="41" t="s">
        <v>374</v>
      </c>
      <c r="D322" s="41" t="s">
        <v>28</v>
      </c>
      <c r="E322" s="41">
        <v>100</v>
      </c>
      <c r="F322" s="41">
        <v>2.2189999999999999</v>
      </c>
      <c r="G322" s="41">
        <v>2.2189999999999999</v>
      </c>
      <c r="H322" s="41" t="s">
        <v>70</v>
      </c>
      <c r="I322" s="41" t="s">
        <v>83</v>
      </c>
      <c r="J322" s="41" t="s">
        <v>84</v>
      </c>
    </row>
    <row r="323" spans="1:10" x14ac:dyDescent="0.3">
      <c r="A323" s="41">
        <v>2008</v>
      </c>
      <c r="B323" s="41" t="s">
        <v>375</v>
      </c>
      <c r="C323" s="41" t="s">
        <v>376</v>
      </c>
      <c r="D323" s="41" t="s">
        <v>28</v>
      </c>
      <c r="E323" s="41">
        <v>100</v>
      </c>
      <c r="F323" s="41">
        <v>2.9420000000000002</v>
      </c>
      <c r="G323" s="41">
        <v>2.657</v>
      </c>
      <c r="H323" s="41" t="s">
        <v>70</v>
      </c>
      <c r="I323" s="41" t="s">
        <v>83</v>
      </c>
      <c r="J323" s="41" t="s">
        <v>84</v>
      </c>
    </row>
    <row r="324" spans="1:10" x14ac:dyDescent="0.3">
      <c r="A324" s="41">
        <v>2008</v>
      </c>
      <c r="B324" s="41" t="s">
        <v>353</v>
      </c>
      <c r="C324" s="41" t="s">
        <v>354</v>
      </c>
      <c r="D324" s="41" t="s">
        <v>28</v>
      </c>
      <c r="E324" s="41">
        <v>100</v>
      </c>
      <c r="F324" s="41">
        <v>8.24</v>
      </c>
      <c r="G324" s="41">
        <v>8</v>
      </c>
      <c r="H324" s="41" t="s">
        <v>70</v>
      </c>
      <c r="I324" s="41" t="s">
        <v>83</v>
      </c>
      <c r="J324" s="41" t="s">
        <v>84</v>
      </c>
    </row>
    <row r="325" spans="1:10" x14ac:dyDescent="0.3">
      <c r="A325" s="41">
        <v>2008</v>
      </c>
      <c r="B325" s="41" t="s">
        <v>353</v>
      </c>
      <c r="C325" s="41" t="s">
        <v>377</v>
      </c>
      <c r="D325" s="41" t="s">
        <v>28</v>
      </c>
      <c r="E325" s="41">
        <v>100</v>
      </c>
      <c r="F325" s="41">
        <v>8.3629999999999995</v>
      </c>
      <c r="G325" s="41">
        <v>8</v>
      </c>
      <c r="H325" s="41" t="s">
        <v>70</v>
      </c>
      <c r="I325" s="41" t="s">
        <v>83</v>
      </c>
      <c r="J325" s="41" t="s">
        <v>84</v>
      </c>
    </row>
    <row r="326" spans="1:10" x14ac:dyDescent="0.3">
      <c r="A326" s="41">
        <v>2009</v>
      </c>
      <c r="B326" s="41" t="s">
        <v>212</v>
      </c>
      <c r="C326" s="41" t="s">
        <v>378</v>
      </c>
      <c r="D326" s="41" t="s">
        <v>42</v>
      </c>
      <c r="E326" s="41">
        <v>100</v>
      </c>
      <c r="F326" s="41">
        <v>25</v>
      </c>
      <c r="G326" s="41">
        <v>25</v>
      </c>
      <c r="H326" s="41" t="s">
        <v>70</v>
      </c>
      <c r="I326" s="41" t="s">
        <v>83</v>
      </c>
      <c r="J326" s="41" t="s">
        <v>84</v>
      </c>
    </row>
    <row r="327" spans="1:10" x14ac:dyDescent="0.3">
      <c r="A327" s="41">
        <v>2009</v>
      </c>
      <c r="B327" s="41" t="s">
        <v>212</v>
      </c>
      <c r="C327" s="41" t="s">
        <v>379</v>
      </c>
      <c r="D327" s="41" t="s">
        <v>42</v>
      </c>
      <c r="E327" s="41">
        <v>100</v>
      </c>
      <c r="F327" s="41">
        <v>5</v>
      </c>
      <c r="G327" s="41">
        <v>5</v>
      </c>
      <c r="H327" s="41" t="s">
        <v>70</v>
      </c>
      <c r="I327" s="41" t="s">
        <v>83</v>
      </c>
      <c r="J327" s="41" t="s">
        <v>84</v>
      </c>
    </row>
    <row r="328" spans="1:10" x14ac:dyDescent="0.3">
      <c r="A328" s="41">
        <v>2009</v>
      </c>
      <c r="B328" s="41" t="s">
        <v>380</v>
      </c>
      <c r="C328" s="41" t="s">
        <v>381</v>
      </c>
      <c r="D328" s="41" t="s">
        <v>18</v>
      </c>
      <c r="E328" s="41">
        <v>100</v>
      </c>
      <c r="F328" s="41">
        <v>0.83799999999999997</v>
      </c>
      <c r="G328" s="41">
        <v>0.83799999999999997</v>
      </c>
      <c r="H328" s="41" t="s">
        <v>70</v>
      </c>
      <c r="I328" s="41" t="s">
        <v>83</v>
      </c>
      <c r="J328" s="41" t="s">
        <v>84</v>
      </c>
    </row>
    <row r="329" spans="1:10" ht="28.8" x14ac:dyDescent="0.3">
      <c r="A329" s="41">
        <v>2009</v>
      </c>
      <c r="B329" s="41" t="s">
        <v>380</v>
      </c>
      <c r="C329" s="41" t="s">
        <v>381</v>
      </c>
      <c r="D329" s="41" t="s">
        <v>26</v>
      </c>
      <c r="E329" s="41">
        <v>100</v>
      </c>
      <c r="F329" s="41">
        <v>0.60599999999999998</v>
      </c>
      <c r="G329" s="41">
        <v>0.60599999999999998</v>
      </c>
      <c r="H329" s="41" t="s">
        <v>70</v>
      </c>
      <c r="I329" s="41" t="s">
        <v>83</v>
      </c>
      <c r="J329" s="41" t="s">
        <v>84</v>
      </c>
    </row>
    <row r="330" spans="1:10" ht="28.8" x14ac:dyDescent="0.3">
      <c r="A330" s="41">
        <v>2009</v>
      </c>
      <c r="B330" s="41" t="s">
        <v>380</v>
      </c>
      <c r="C330" s="41" t="s">
        <v>381</v>
      </c>
      <c r="D330" s="41" t="s">
        <v>27</v>
      </c>
      <c r="E330" s="41">
        <v>100</v>
      </c>
      <c r="F330" s="41">
        <v>0.216</v>
      </c>
      <c r="G330" s="41">
        <v>0.216</v>
      </c>
      <c r="H330" s="41" t="s">
        <v>70</v>
      </c>
      <c r="I330" s="41" t="s">
        <v>83</v>
      </c>
      <c r="J330" s="41" t="s">
        <v>84</v>
      </c>
    </row>
    <row r="331" spans="1:10" x14ac:dyDescent="0.3">
      <c r="A331" s="41">
        <v>2009</v>
      </c>
      <c r="B331" s="41" t="s">
        <v>380</v>
      </c>
      <c r="C331" s="41" t="s">
        <v>381</v>
      </c>
      <c r="D331" s="41" t="s">
        <v>29</v>
      </c>
      <c r="E331" s="41">
        <v>100</v>
      </c>
      <c r="F331" s="41">
        <v>1.9179999999999999</v>
      </c>
      <c r="G331" s="41">
        <v>1.9179999999999999</v>
      </c>
      <c r="H331" s="41" t="s">
        <v>70</v>
      </c>
      <c r="I331" s="41" t="s">
        <v>83</v>
      </c>
      <c r="J331" s="41" t="s">
        <v>84</v>
      </c>
    </row>
    <row r="332" spans="1:10" x14ac:dyDescent="0.3">
      <c r="A332" s="41">
        <v>2009</v>
      </c>
      <c r="B332" s="41" t="s">
        <v>380</v>
      </c>
      <c r="C332" s="41" t="s">
        <v>381</v>
      </c>
      <c r="D332" s="41" t="s">
        <v>32</v>
      </c>
      <c r="E332" s="41">
        <v>100</v>
      </c>
      <c r="F332" s="41">
        <v>3.5999999999999997E-2</v>
      </c>
      <c r="G332" s="41">
        <v>3.5999999999999997E-2</v>
      </c>
      <c r="H332" s="41" t="s">
        <v>70</v>
      </c>
      <c r="I332" s="41" t="s">
        <v>83</v>
      </c>
      <c r="J332" s="41" t="s">
        <v>84</v>
      </c>
    </row>
    <row r="333" spans="1:10" x14ac:dyDescent="0.3">
      <c r="A333" s="41">
        <v>2009</v>
      </c>
      <c r="B333" s="41" t="s">
        <v>380</v>
      </c>
      <c r="C333" s="41" t="s">
        <v>382</v>
      </c>
      <c r="D333" s="41" t="s">
        <v>19</v>
      </c>
      <c r="E333" s="41">
        <v>100</v>
      </c>
      <c r="F333" s="41">
        <v>7.1890000000000001</v>
      </c>
      <c r="G333" s="41">
        <v>7.1890000000000001</v>
      </c>
      <c r="H333" s="41" t="s">
        <v>70</v>
      </c>
      <c r="I333" s="41" t="s">
        <v>83</v>
      </c>
      <c r="J333" s="41" t="s">
        <v>84</v>
      </c>
    </row>
    <row r="334" spans="1:10" x14ac:dyDescent="0.3">
      <c r="A334" s="41">
        <v>2009</v>
      </c>
      <c r="B334" s="41" t="s">
        <v>380</v>
      </c>
      <c r="C334" s="41" t="s">
        <v>381</v>
      </c>
      <c r="D334" s="41" t="s">
        <v>38</v>
      </c>
      <c r="E334" s="41">
        <v>100</v>
      </c>
      <c r="F334" s="41">
        <v>0.13500000000000001</v>
      </c>
      <c r="G334" s="41">
        <v>0.13500000000000001</v>
      </c>
      <c r="H334" s="41" t="s">
        <v>70</v>
      </c>
      <c r="I334" s="41" t="s">
        <v>83</v>
      </c>
      <c r="J334" s="41" t="s">
        <v>84</v>
      </c>
    </row>
    <row r="335" spans="1:10" x14ac:dyDescent="0.3">
      <c r="A335" s="41">
        <v>2009</v>
      </c>
      <c r="B335" s="41" t="s">
        <v>380</v>
      </c>
      <c r="C335" s="41" t="s">
        <v>381</v>
      </c>
      <c r="D335" s="41" t="s">
        <v>21</v>
      </c>
      <c r="E335" s="41">
        <v>100</v>
      </c>
      <c r="F335" s="41">
        <v>1.9590000000000001</v>
      </c>
      <c r="G335" s="41">
        <v>1.9590000000000001</v>
      </c>
      <c r="H335" s="41" t="s">
        <v>70</v>
      </c>
      <c r="I335" s="41" t="s">
        <v>83</v>
      </c>
      <c r="J335" s="41" t="s">
        <v>84</v>
      </c>
    </row>
    <row r="336" spans="1:10" x14ac:dyDescent="0.3">
      <c r="A336" s="41">
        <v>2009</v>
      </c>
      <c r="B336" s="41" t="s">
        <v>380</v>
      </c>
      <c r="C336" s="41" t="s">
        <v>381</v>
      </c>
      <c r="D336" s="41" t="s">
        <v>22</v>
      </c>
      <c r="E336" s="41">
        <v>100</v>
      </c>
      <c r="F336" s="41">
        <v>0.154</v>
      </c>
      <c r="G336" s="41">
        <v>0.154</v>
      </c>
      <c r="H336" s="41" t="s">
        <v>70</v>
      </c>
      <c r="I336" s="41" t="s">
        <v>83</v>
      </c>
      <c r="J336" s="41" t="s">
        <v>84</v>
      </c>
    </row>
    <row r="337" spans="1:10" x14ac:dyDescent="0.3">
      <c r="A337" s="41">
        <v>2009</v>
      </c>
      <c r="B337" s="41" t="s">
        <v>380</v>
      </c>
      <c r="C337" s="41" t="s">
        <v>381</v>
      </c>
      <c r="D337" s="41" t="s">
        <v>23</v>
      </c>
      <c r="E337" s="41">
        <v>100</v>
      </c>
      <c r="F337" s="41">
        <v>0.36199999999999999</v>
      </c>
      <c r="G337" s="41">
        <v>0.36199999999999999</v>
      </c>
      <c r="H337" s="41" t="s">
        <v>70</v>
      </c>
      <c r="I337" s="41" t="s">
        <v>83</v>
      </c>
      <c r="J337" s="41" t="s">
        <v>84</v>
      </c>
    </row>
    <row r="338" spans="1:10" x14ac:dyDescent="0.3">
      <c r="A338" s="41">
        <v>2009</v>
      </c>
      <c r="B338" s="41" t="s">
        <v>380</v>
      </c>
      <c r="C338" s="41" t="s">
        <v>381</v>
      </c>
      <c r="D338" s="41" t="s">
        <v>28</v>
      </c>
      <c r="E338" s="41">
        <v>100</v>
      </c>
      <c r="F338" s="41">
        <v>0.499</v>
      </c>
      <c r="G338" s="41">
        <v>0.499</v>
      </c>
      <c r="H338" s="41" t="s">
        <v>70</v>
      </c>
      <c r="I338" s="41" t="s">
        <v>83</v>
      </c>
      <c r="J338" s="41" t="s">
        <v>84</v>
      </c>
    </row>
    <row r="339" spans="1:10" x14ac:dyDescent="0.3">
      <c r="A339" s="41">
        <v>2009</v>
      </c>
      <c r="B339" s="41" t="s">
        <v>380</v>
      </c>
      <c r="C339" s="41" t="s">
        <v>381</v>
      </c>
      <c r="D339" s="41" t="s">
        <v>30</v>
      </c>
      <c r="E339" s="41">
        <v>100</v>
      </c>
      <c r="F339" s="41">
        <v>4.8000000000000001E-2</v>
      </c>
      <c r="G339" s="41">
        <v>4.8000000000000001E-2</v>
      </c>
      <c r="H339" s="41" t="s">
        <v>70</v>
      </c>
      <c r="I339" s="41" t="s">
        <v>83</v>
      </c>
      <c r="J339" s="41" t="s">
        <v>84</v>
      </c>
    </row>
    <row r="340" spans="1:10" x14ac:dyDescent="0.3">
      <c r="A340" s="41">
        <v>2009</v>
      </c>
      <c r="B340" s="41" t="s">
        <v>380</v>
      </c>
      <c r="C340" s="41" t="s">
        <v>381</v>
      </c>
      <c r="D340" s="41" t="s">
        <v>32</v>
      </c>
      <c r="E340" s="41">
        <v>100</v>
      </c>
      <c r="F340" s="41">
        <v>3.5999999999999997E-2</v>
      </c>
      <c r="G340" s="41">
        <v>3.5999999999999997E-2</v>
      </c>
      <c r="H340" s="41" t="s">
        <v>70</v>
      </c>
      <c r="I340" s="41" t="s">
        <v>83</v>
      </c>
      <c r="J340" s="41" t="s">
        <v>84</v>
      </c>
    </row>
    <row r="341" spans="1:10" x14ac:dyDescent="0.3">
      <c r="A341" s="41">
        <v>2009</v>
      </c>
      <c r="B341" s="41" t="s">
        <v>380</v>
      </c>
      <c r="C341" s="41" t="s">
        <v>381</v>
      </c>
      <c r="D341" s="41" t="s">
        <v>36</v>
      </c>
      <c r="E341" s="41">
        <v>100</v>
      </c>
      <c r="F341" s="41">
        <v>0.255</v>
      </c>
      <c r="G341" s="41">
        <v>0.255</v>
      </c>
      <c r="H341" s="41" t="s">
        <v>70</v>
      </c>
      <c r="I341" s="41" t="s">
        <v>83</v>
      </c>
      <c r="J341" s="41" t="s">
        <v>84</v>
      </c>
    </row>
    <row r="342" spans="1:10" x14ac:dyDescent="0.3">
      <c r="A342" s="41">
        <v>2009</v>
      </c>
      <c r="B342" s="41" t="s">
        <v>283</v>
      </c>
      <c r="C342" s="41" t="s">
        <v>383</v>
      </c>
      <c r="D342" s="41" t="s">
        <v>28</v>
      </c>
      <c r="E342" s="41">
        <v>100</v>
      </c>
      <c r="F342" s="41">
        <v>16</v>
      </c>
      <c r="G342" s="41">
        <v>16</v>
      </c>
      <c r="H342" s="41" t="s">
        <v>70</v>
      </c>
      <c r="I342" s="41" t="s">
        <v>71</v>
      </c>
      <c r="J342" s="41" t="s">
        <v>72</v>
      </c>
    </row>
    <row r="343" spans="1:10" x14ac:dyDescent="0.3">
      <c r="A343" s="41">
        <v>2009</v>
      </c>
      <c r="B343" s="41" t="s">
        <v>384</v>
      </c>
      <c r="C343" s="41" t="s">
        <v>385</v>
      </c>
      <c r="D343" s="41" t="s">
        <v>28</v>
      </c>
      <c r="E343" s="41">
        <v>100</v>
      </c>
      <c r="F343" s="41">
        <v>2.5</v>
      </c>
      <c r="G343" s="41">
        <v>2.5</v>
      </c>
      <c r="H343" s="41" t="s">
        <v>70</v>
      </c>
      <c r="I343" s="41" t="s">
        <v>71</v>
      </c>
      <c r="J343" s="41" t="s">
        <v>72</v>
      </c>
    </row>
    <row r="344" spans="1:10" x14ac:dyDescent="0.3">
      <c r="A344" s="41">
        <v>2009</v>
      </c>
      <c r="B344" s="41" t="s">
        <v>384</v>
      </c>
      <c r="C344" s="41" t="s">
        <v>386</v>
      </c>
      <c r="D344" s="41" t="s">
        <v>7</v>
      </c>
      <c r="E344" s="41">
        <v>100</v>
      </c>
      <c r="F344" s="41">
        <v>0.2</v>
      </c>
      <c r="G344" s="41">
        <v>0.2</v>
      </c>
      <c r="H344" s="41" t="s">
        <v>70</v>
      </c>
      <c r="I344" s="41" t="s">
        <v>71</v>
      </c>
      <c r="J344" s="41" t="s">
        <v>72</v>
      </c>
    </row>
    <row r="345" spans="1:10" x14ac:dyDescent="0.3">
      <c r="A345" s="41">
        <v>2009</v>
      </c>
      <c r="B345" s="41" t="s">
        <v>384</v>
      </c>
      <c r="C345" s="41" t="s">
        <v>387</v>
      </c>
      <c r="D345" s="41" t="s">
        <v>28</v>
      </c>
      <c r="E345" s="41">
        <v>100</v>
      </c>
      <c r="F345" s="41">
        <v>0.01</v>
      </c>
      <c r="G345" s="41">
        <v>0.01</v>
      </c>
      <c r="H345" s="41" t="s">
        <v>70</v>
      </c>
      <c r="I345" s="41" t="s">
        <v>71</v>
      </c>
      <c r="J345" s="41" t="s">
        <v>72</v>
      </c>
    </row>
    <row r="346" spans="1:10" x14ac:dyDescent="0.3">
      <c r="A346" s="41">
        <v>2009</v>
      </c>
      <c r="B346" s="41" t="s">
        <v>139</v>
      </c>
      <c r="C346" s="41" t="s">
        <v>388</v>
      </c>
      <c r="D346" s="41" t="s">
        <v>11</v>
      </c>
      <c r="E346" s="41">
        <v>100</v>
      </c>
      <c r="F346" s="41">
        <v>1.0999999999999999E-2</v>
      </c>
      <c r="G346" s="41">
        <v>3.0000000000000001E-3</v>
      </c>
      <c r="H346" s="41" t="s">
        <v>70</v>
      </c>
      <c r="I346" s="41" t="s">
        <v>71</v>
      </c>
      <c r="J346" s="41" t="s">
        <v>72</v>
      </c>
    </row>
    <row r="347" spans="1:10" ht="28.8" x14ac:dyDescent="0.3">
      <c r="A347" s="41">
        <v>2010</v>
      </c>
      <c r="B347" s="41" t="s">
        <v>295</v>
      </c>
      <c r="C347" s="41" t="s">
        <v>389</v>
      </c>
      <c r="D347" s="41" t="s">
        <v>28</v>
      </c>
      <c r="E347" s="41">
        <v>100</v>
      </c>
      <c r="F347" s="41">
        <v>0.5</v>
      </c>
      <c r="G347" s="41">
        <v>0.5</v>
      </c>
      <c r="H347" s="41" t="s">
        <v>70</v>
      </c>
      <c r="I347" s="41" t="s">
        <v>79</v>
      </c>
      <c r="J347" s="41" t="s">
        <v>80</v>
      </c>
    </row>
    <row r="348" spans="1:10" x14ac:dyDescent="0.3">
      <c r="A348" s="41">
        <v>2010</v>
      </c>
      <c r="B348" s="41" t="s">
        <v>390</v>
      </c>
      <c r="C348" s="41" t="s">
        <v>391</v>
      </c>
      <c r="D348" s="41" t="s">
        <v>28</v>
      </c>
      <c r="E348" s="41">
        <v>100</v>
      </c>
      <c r="F348" s="41">
        <v>11.444000000000001</v>
      </c>
      <c r="G348" s="41">
        <v>12.37</v>
      </c>
      <c r="H348" s="41" t="s">
        <v>70</v>
      </c>
      <c r="I348" s="41" t="s">
        <v>83</v>
      </c>
      <c r="J348" s="41" t="s">
        <v>84</v>
      </c>
    </row>
    <row r="349" spans="1:10" x14ac:dyDescent="0.3">
      <c r="A349" s="41">
        <v>2010</v>
      </c>
      <c r="B349" s="41" t="s">
        <v>280</v>
      </c>
      <c r="C349" s="41" t="s">
        <v>105</v>
      </c>
      <c r="D349" s="41" t="s">
        <v>25</v>
      </c>
      <c r="E349" s="41">
        <v>100</v>
      </c>
      <c r="F349" s="41">
        <v>1.4999999999999999E-2</v>
      </c>
      <c r="G349" s="41">
        <v>1.4999999999999999E-2</v>
      </c>
      <c r="H349" s="41" t="s">
        <v>70</v>
      </c>
      <c r="I349" s="41" t="s">
        <v>83</v>
      </c>
      <c r="J349" s="41" t="s">
        <v>84</v>
      </c>
    </row>
    <row r="350" spans="1:10" x14ac:dyDescent="0.3">
      <c r="A350" s="41">
        <v>2010</v>
      </c>
      <c r="B350" s="41" t="s">
        <v>283</v>
      </c>
      <c r="C350" s="41" t="s">
        <v>392</v>
      </c>
      <c r="D350" s="41" t="s">
        <v>50</v>
      </c>
      <c r="E350" s="41">
        <v>100</v>
      </c>
      <c r="F350" s="41">
        <v>0.1</v>
      </c>
      <c r="G350" s="41">
        <v>4.4999999999999998E-2</v>
      </c>
      <c r="H350" s="41" t="s">
        <v>70</v>
      </c>
      <c r="I350" s="41" t="s">
        <v>71</v>
      </c>
      <c r="J350" s="41" t="s">
        <v>72</v>
      </c>
    </row>
    <row r="351" spans="1:10" x14ac:dyDescent="0.3">
      <c r="A351" s="41">
        <v>2010</v>
      </c>
      <c r="B351" s="41" t="s">
        <v>393</v>
      </c>
      <c r="C351" s="41" t="s">
        <v>394</v>
      </c>
      <c r="D351" s="41" t="s">
        <v>44</v>
      </c>
      <c r="E351" s="41">
        <v>100</v>
      </c>
      <c r="F351" s="41">
        <v>0.55000000000000004</v>
      </c>
      <c r="G351" s="41">
        <v>0.52100000000000002</v>
      </c>
      <c r="H351" s="41" t="s">
        <v>70</v>
      </c>
      <c r="I351" s="41" t="s">
        <v>395</v>
      </c>
      <c r="J351" s="41" t="s">
        <v>396</v>
      </c>
    </row>
    <row r="352" spans="1:10" x14ac:dyDescent="0.3">
      <c r="A352" s="41">
        <v>2010</v>
      </c>
      <c r="B352" s="41" t="s">
        <v>393</v>
      </c>
      <c r="C352" s="41" t="s">
        <v>394</v>
      </c>
      <c r="D352" s="41" t="s">
        <v>44</v>
      </c>
      <c r="E352" s="41">
        <v>100</v>
      </c>
      <c r="F352" s="41">
        <v>2.2730000000000001</v>
      </c>
      <c r="G352" s="41">
        <v>2.145</v>
      </c>
      <c r="H352" s="41" t="s">
        <v>70</v>
      </c>
      <c r="I352" s="41" t="s">
        <v>395</v>
      </c>
      <c r="J352" s="41" t="s">
        <v>396</v>
      </c>
    </row>
    <row r="353" spans="1:10" x14ac:dyDescent="0.3">
      <c r="A353" s="41">
        <v>2010</v>
      </c>
      <c r="B353" s="41" t="s">
        <v>397</v>
      </c>
      <c r="C353" s="41" t="s">
        <v>377</v>
      </c>
      <c r="D353" s="41" t="s">
        <v>28</v>
      </c>
      <c r="E353" s="41">
        <v>100</v>
      </c>
      <c r="F353" s="41">
        <v>8.24</v>
      </c>
      <c r="G353" s="41">
        <v>8</v>
      </c>
      <c r="H353" s="41" t="s">
        <v>70</v>
      </c>
      <c r="I353" s="41" t="s">
        <v>83</v>
      </c>
      <c r="J353" s="41" t="s">
        <v>84</v>
      </c>
    </row>
    <row r="354" spans="1:10" ht="28.8" x14ac:dyDescent="0.3">
      <c r="A354" s="41">
        <v>2011</v>
      </c>
      <c r="B354" s="41" t="s">
        <v>398</v>
      </c>
      <c r="C354" s="41" t="s">
        <v>399</v>
      </c>
      <c r="D354" s="41" t="s">
        <v>28</v>
      </c>
      <c r="E354" s="41">
        <v>100</v>
      </c>
      <c r="F354" s="41">
        <v>33.948999999999998</v>
      </c>
      <c r="G354" s="41">
        <v>31.669</v>
      </c>
      <c r="H354" s="41" t="s">
        <v>70</v>
      </c>
      <c r="I354" s="41" t="s">
        <v>79</v>
      </c>
      <c r="J354" s="41" t="s">
        <v>80</v>
      </c>
    </row>
    <row r="355" spans="1:10" x14ac:dyDescent="0.3">
      <c r="A355" s="41">
        <v>2011</v>
      </c>
      <c r="B355" s="41" t="s">
        <v>400</v>
      </c>
      <c r="C355" s="41" t="s">
        <v>401</v>
      </c>
      <c r="D355" s="41" t="s">
        <v>10</v>
      </c>
      <c r="E355" s="41">
        <v>100</v>
      </c>
      <c r="F355" s="41">
        <v>37.975999999999999</v>
      </c>
      <c r="G355" s="41">
        <v>37.975999999999999</v>
      </c>
      <c r="H355" s="41" t="s">
        <v>70</v>
      </c>
      <c r="I355" s="41" t="s">
        <v>83</v>
      </c>
      <c r="J355" s="41" t="s">
        <v>84</v>
      </c>
    </row>
    <row r="356" spans="1:10" x14ac:dyDescent="0.3">
      <c r="A356" s="41">
        <v>2011</v>
      </c>
      <c r="B356" s="41" t="s">
        <v>384</v>
      </c>
      <c r="C356" s="41" t="s">
        <v>402</v>
      </c>
      <c r="D356" s="41" t="s">
        <v>9</v>
      </c>
      <c r="E356" s="41">
        <v>100</v>
      </c>
      <c r="F356" s="41">
        <v>0.03</v>
      </c>
      <c r="G356" s="41">
        <v>0.03</v>
      </c>
      <c r="H356" s="41" t="s">
        <v>70</v>
      </c>
      <c r="I356" s="41" t="s">
        <v>71</v>
      </c>
      <c r="J356" s="41" t="s">
        <v>72</v>
      </c>
    </row>
    <row r="357" spans="1:10" x14ac:dyDescent="0.3">
      <c r="A357" s="41">
        <v>2011</v>
      </c>
      <c r="B357" s="41" t="s">
        <v>384</v>
      </c>
      <c r="C357" s="41" t="s">
        <v>403</v>
      </c>
      <c r="D357" s="41" t="s">
        <v>28</v>
      </c>
      <c r="E357" s="41">
        <v>100</v>
      </c>
      <c r="F357" s="41">
        <v>5.0000000000000001E-3</v>
      </c>
      <c r="G357" s="41">
        <v>7.0000000000000001E-3</v>
      </c>
      <c r="H357" s="41" t="s">
        <v>70</v>
      </c>
      <c r="I357" s="41" t="s">
        <v>71</v>
      </c>
      <c r="J357" s="41" t="s">
        <v>72</v>
      </c>
    </row>
    <row r="358" spans="1:10" ht="28.8" x14ac:dyDescent="0.3">
      <c r="A358" s="41">
        <v>2014</v>
      </c>
      <c r="B358" s="41" t="s">
        <v>338</v>
      </c>
      <c r="C358" s="41" t="s">
        <v>404</v>
      </c>
      <c r="D358" s="41" t="s">
        <v>7</v>
      </c>
      <c r="E358" s="41">
        <v>100</v>
      </c>
      <c r="F358" s="41">
        <v>1000</v>
      </c>
      <c r="G358" s="41">
        <v>1000</v>
      </c>
      <c r="H358" s="41" t="s">
        <v>70</v>
      </c>
      <c r="I358" s="41" t="s">
        <v>79</v>
      </c>
      <c r="J358" s="41" t="s">
        <v>80</v>
      </c>
    </row>
    <row r="359" spans="1:10" ht="28.8" x14ac:dyDescent="0.3">
      <c r="A359" s="41">
        <v>2014</v>
      </c>
      <c r="B359" s="41" t="s">
        <v>338</v>
      </c>
      <c r="C359" s="41" t="s">
        <v>404</v>
      </c>
      <c r="D359" s="41" t="s">
        <v>11</v>
      </c>
      <c r="E359" s="41">
        <v>100</v>
      </c>
      <c r="F359" s="41">
        <v>200</v>
      </c>
      <c r="G359" s="41">
        <v>200</v>
      </c>
      <c r="H359" s="41" t="s">
        <v>70</v>
      </c>
      <c r="I359" s="41" t="s">
        <v>79</v>
      </c>
      <c r="J359" s="41" t="s">
        <v>80</v>
      </c>
    </row>
    <row r="360" spans="1:10" ht="28.8" x14ac:dyDescent="0.3">
      <c r="A360" s="41">
        <v>2014</v>
      </c>
      <c r="B360" s="41" t="s">
        <v>338</v>
      </c>
      <c r="C360" s="41" t="s">
        <v>405</v>
      </c>
      <c r="D360" s="41" t="s">
        <v>11</v>
      </c>
      <c r="E360" s="41">
        <v>100</v>
      </c>
      <c r="F360" s="41">
        <v>3</v>
      </c>
      <c r="G360" s="41">
        <v>3</v>
      </c>
      <c r="H360" s="41" t="s">
        <v>70</v>
      </c>
      <c r="I360" s="41" t="s">
        <v>79</v>
      </c>
      <c r="J360" s="41" t="s">
        <v>80</v>
      </c>
    </row>
    <row r="361" spans="1:10" ht="28.8" x14ac:dyDescent="0.3">
      <c r="A361" s="41">
        <v>2014</v>
      </c>
      <c r="B361" s="41" t="s">
        <v>338</v>
      </c>
      <c r="C361" s="41" t="s">
        <v>405</v>
      </c>
      <c r="D361" s="41" t="s">
        <v>11</v>
      </c>
      <c r="E361" s="41">
        <v>100</v>
      </c>
      <c r="F361" s="41">
        <v>6</v>
      </c>
      <c r="G361" s="41">
        <v>6</v>
      </c>
      <c r="H361" s="41" t="s">
        <v>70</v>
      </c>
      <c r="I361" s="41" t="s">
        <v>79</v>
      </c>
      <c r="J361" s="41" t="s">
        <v>80</v>
      </c>
    </row>
    <row r="362" spans="1:10" ht="28.8" x14ac:dyDescent="0.3">
      <c r="A362" s="41">
        <v>2014</v>
      </c>
      <c r="B362" s="41" t="s">
        <v>338</v>
      </c>
      <c r="C362" s="41" t="s">
        <v>405</v>
      </c>
      <c r="D362" s="41" t="s">
        <v>11</v>
      </c>
      <c r="E362" s="41">
        <v>100</v>
      </c>
      <c r="F362" s="41">
        <v>7</v>
      </c>
      <c r="G362" s="41">
        <v>7</v>
      </c>
      <c r="H362" s="41" t="s">
        <v>70</v>
      </c>
      <c r="I362" s="41" t="s">
        <v>79</v>
      </c>
      <c r="J362" s="41" t="s">
        <v>80</v>
      </c>
    </row>
    <row r="363" spans="1:10" ht="28.8" x14ac:dyDescent="0.3">
      <c r="A363" s="41">
        <v>2014</v>
      </c>
      <c r="B363" s="41" t="s">
        <v>338</v>
      </c>
      <c r="C363" s="41" t="s">
        <v>405</v>
      </c>
      <c r="D363" s="41" t="s">
        <v>11</v>
      </c>
      <c r="E363" s="41">
        <v>100</v>
      </c>
      <c r="F363" s="41">
        <v>7</v>
      </c>
      <c r="G363" s="41">
        <v>7</v>
      </c>
      <c r="H363" s="41" t="s">
        <v>70</v>
      </c>
      <c r="I363" s="41" t="s">
        <v>79</v>
      </c>
      <c r="J363" s="41" t="s">
        <v>80</v>
      </c>
    </row>
    <row r="364" spans="1:10" ht="28.8" x14ac:dyDescent="0.3">
      <c r="A364" s="41">
        <v>2014</v>
      </c>
      <c r="B364" s="41" t="s">
        <v>338</v>
      </c>
      <c r="C364" s="41" t="s">
        <v>405</v>
      </c>
      <c r="D364" s="41" t="s">
        <v>11</v>
      </c>
      <c r="E364" s="41">
        <v>100</v>
      </c>
      <c r="F364" s="41">
        <v>3</v>
      </c>
      <c r="G364" s="41">
        <v>3</v>
      </c>
      <c r="H364" s="41" t="s">
        <v>70</v>
      </c>
      <c r="I364" s="41" t="s">
        <v>79</v>
      </c>
      <c r="J364" s="41" t="s">
        <v>80</v>
      </c>
    </row>
    <row r="365" spans="1:10" ht="28.8" x14ac:dyDescent="0.3">
      <c r="A365" s="41">
        <v>2014</v>
      </c>
      <c r="B365" s="41" t="s">
        <v>338</v>
      </c>
      <c r="C365" s="41" t="s">
        <v>339</v>
      </c>
      <c r="D365" s="41" t="s">
        <v>11</v>
      </c>
      <c r="E365" s="41">
        <v>100</v>
      </c>
      <c r="F365" s="41">
        <v>10</v>
      </c>
      <c r="G365" s="41">
        <v>10</v>
      </c>
      <c r="H365" s="41" t="s">
        <v>70</v>
      </c>
      <c r="I365" s="41" t="s">
        <v>79</v>
      </c>
      <c r="J365" s="41" t="s">
        <v>80</v>
      </c>
    </row>
    <row r="366" spans="1:10" ht="28.8" x14ac:dyDescent="0.3">
      <c r="A366" s="41">
        <v>2017</v>
      </c>
      <c r="B366" s="41" t="s">
        <v>338</v>
      </c>
      <c r="C366" s="41" t="s">
        <v>406</v>
      </c>
      <c r="D366" s="41" t="s">
        <v>9</v>
      </c>
      <c r="E366" s="41">
        <v>100</v>
      </c>
      <c r="F366" s="41">
        <v>1203.5</v>
      </c>
      <c r="G366" s="41">
        <v>1240.761</v>
      </c>
      <c r="H366" s="41" t="s">
        <v>70</v>
      </c>
      <c r="I366" s="41" t="s">
        <v>79</v>
      </c>
      <c r="J366" s="41" t="s">
        <v>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2ADA-6DB4-41E6-8B62-70550F6915BC}">
  <sheetPr>
    <tabColor theme="6"/>
  </sheetPr>
  <dimension ref="A1:E76"/>
  <sheetViews>
    <sheetView topLeftCell="B1" zoomScale="70" zoomScaleNormal="70" workbookViewId="0">
      <selection activeCell="G11" sqref="G11"/>
    </sheetView>
  </sheetViews>
  <sheetFormatPr defaultRowHeight="14.4" x14ac:dyDescent="0.3"/>
  <cols>
    <col min="1" max="1" width="16.5546875" customWidth="1"/>
    <col min="2" max="2" width="62.21875" customWidth="1"/>
    <col min="3" max="3" width="23.77734375" customWidth="1"/>
    <col min="4" max="4" width="25.44140625" customWidth="1"/>
  </cols>
  <sheetData>
    <row r="1" spans="1:5" ht="15" customHeight="1" thickBot="1" x14ac:dyDescent="0.35">
      <c r="A1" s="207" t="s">
        <v>66</v>
      </c>
      <c r="B1" s="207" t="s">
        <v>452</v>
      </c>
      <c r="C1" s="209" t="s">
        <v>717</v>
      </c>
      <c r="D1" s="210"/>
    </row>
    <row r="2" spans="1:5" ht="28.2" thickBot="1" x14ac:dyDescent="0.35">
      <c r="A2" s="208"/>
      <c r="B2" s="208"/>
      <c r="C2" s="108" t="s">
        <v>453</v>
      </c>
      <c r="D2" s="109" t="s">
        <v>454</v>
      </c>
      <c r="E2" s="6" t="s">
        <v>455</v>
      </c>
    </row>
    <row r="3" spans="1:5" ht="28.2" thickBot="1" x14ac:dyDescent="0.35">
      <c r="A3" s="110" t="s">
        <v>456</v>
      </c>
      <c r="B3" s="111" t="s">
        <v>457</v>
      </c>
      <c r="C3" s="112">
        <v>8</v>
      </c>
      <c r="D3" s="112">
        <f>IFERROR(C3+E3,E3)</f>
        <v>9</v>
      </c>
      <c r="E3">
        <v>1</v>
      </c>
    </row>
    <row r="4" spans="1:5" ht="28.2" customHeight="1" thickBot="1" x14ac:dyDescent="0.35">
      <c r="A4" s="110" t="s">
        <v>458</v>
      </c>
      <c r="B4" s="111" t="s">
        <v>459</v>
      </c>
      <c r="C4" s="112">
        <v>49</v>
      </c>
      <c r="D4" s="112">
        <f t="shared" ref="D4:D9" si="0">IFERROR(C4+E4,E4)</f>
        <v>51</v>
      </c>
      <c r="E4">
        <v>2</v>
      </c>
    </row>
    <row r="5" spans="1:5" ht="28.8" customHeight="1" thickBot="1" x14ac:dyDescent="0.35">
      <c r="A5" s="110" t="s">
        <v>506</v>
      </c>
      <c r="B5" s="111" t="s">
        <v>72</v>
      </c>
      <c r="C5" s="112">
        <v>3</v>
      </c>
      <c r="D5" s="112">
        <f t="shared" si="0"/>
        <v>3</v>
      </c>
      <c r="E5">
        <v>0</v>
      </c>
    </row>
    <row r="6" spans="1:5" ht="72.599999999999994" customHeight="1" thickBot="1" x14ac:dyDescent="0.35">
      <c r="A6" s="110" t="s">
        <v>507</v>
      </c>
      <c r="B6" s="111" t="s">
        <v>508</v>
      </c>
      <c r="C6" s="112">
        <v>5</v>
      </c>
      <c r="D6" s="112">
        <f t="shared" si="0"/>
        <v>5</v>
      </c>
      <c r="E6">
        <v>0</v>
      </c>
    </row>
    <row r="7" spans="1:5" ht="28.2" thickBot="1" x14ac:dyDescent="0.35">
      <c r="A7" s="110" t="s">
        <v>509</v>
      </c>
      <c r="B7" s="111" t="s">
        <v>510</v>
      </c>
      <c r="C7" s="112">
        <v>8</v>
      </c>
      <c r="D7" s="112">
        <f t="shared" si="0"/>
        <v>8</v>
      </c>
      <c r="E7">
        <v>0</v>
      </c>
    </row>
    <row r="8" spans="1:5" ht="42" thickBot="1" x14ac:dyDescent="0.35">
      <c r="A8" s="110" t="s">
        <v>511</v>
      </c>
      <c r="B8" s="111" t="s">
        <v>512</v>
      </c>
      <c r="C8" s="112">
        <v>4</v>
      </c>
      <c r="D8" s="112">
        <f t="shared" si="0"/>
        <v>4</v>
      </c>
      <c r="E8">
        <v>0</v>
      </c>
    </row>
    <row r="9" spans="1:5" ht="28.2" thickBot="1" x14ac:dyDescent="0.35">
      <c r="A9" s="110" t="s">
        <v>513</v>
      </c>
      <c r="B9" s="111" t="s">
        <v>514</v>
      </c>
      <c r="C9" s="112">
        <v>5</v>
      </c>
      <c r="D9" s="112">
        <f t="shared" si="0"/>
        <v>7</v>
      </c>
      <c r="E9">
        <v>2</v>
      </c>
    </row>
    <row r="10" spans="1:5" ht="15" thickBot="1" x14ac:dyDescent="0.35">
      <c r="A10" s="113"/>
      <c r="B10" s="114" t="s">
        <v>409</v>
      </c>
      <c r="C10" s="115">
        <f>+SUM(C3:C9)</f>
        <v>82</v>
      </c>
      <c r="D10" s="115">
        <f>+SUM(D3:D9)</f>
        <v>87</v>
      </c>
    </row>
    <row r="14" spans="1:5" ht="42" customHeight="1" x14ac:dyDescent="0.3"/>
    <row r="15" spans="1:5" ht="86.4" customHeight="1" x14ac:dyDescent="0.3"/>
    <row r="16" spans="1:5" ht="130.19999999999999" customHeight="1" x14ac:dyDescent="0.3"/>
    <row r="62" ht="15" customHeight="1" x14ac:dyDescent="0.3"/>
    <row r="63" ht="72" customHeight="1" x14ac:dyDescent="0.3"/>
    <row r="65" ht="28.8" customHeight="1" x14ac:dyDescent="0.3"/>
    <row r="66" ht="143.4" customHeight="1" x14ac:dyDescent="0.3"/>
    <row r="69" ht="28.8" customHeight="1" x14ac:dyDescent="0.3"/>
    <row r="70" ht="100.8" customHeight="1" x14ac:dyDescent="0.3"/>
    <row r="73" ht="15" customHeight="1" x14ac:dyDescent="0.3"/>
    <row r="75" ht="15" customHeight="1" x14ac:dyDescent="0.3"/>
    <row r="76" ht="28.8" customHeight="1" x14ac:dyDescent="0.3"/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A6FD-4DFF-4793-BF9D-CF0076B73B15}">
  <sheetPr>
    <tabColor theme="6"/>
  </sheetPr>
  <dimension ref="A1:E47"/>
  <sheetViews>
    <sheetView topLeftCell="A19" workbookViewId="0">
      <selection activeCell="I42" sqref="I42"/>
    </sheetView>
  </sheetViews>
  <sheetFormatPr defaultRowHeight="14.4" x14ac:dyDescent="0.3"/>
  <cols>
    <col min="1" max="1" width="59.109375" bestFit="1" customWidth="1"/>
  </cols>
  <sheetData>
    <row r="1" spans="1:5" x14ac:dyDescent="0.3">
      <c r="A1" s="117" t="s">
        <v>460</v>
      </c>
      <c r="B1" s="119" t="s">
        <v>515</v>
      </c>
    </row>
    <row r="2" spans="1:5" x14ac:dyDescent="0.3">
      <c r="A2" s="117" t="s">
        <v>461</v>
      </c>
      <c r="B2" s="119" t="s">
        <v>516</v>
      </c>
    </row>
    <row r="3" spans="1:5" x14ac:dyDescent="0.3">
      <c r="A3" s="117" t="s">
        <v>462</v>
      </c>
      <c r="B3" s="119" t="s">
        <v>517</v>
      </c>
    </row>
    <row r="4" spans="1:5" x14ac:dyDescent="0.3">
      <c r="A4" s="117" t="s">
        <v>463</v>
      </c>
      <c r="B4" s="119" t="s">
        <v>518</v>
      </c>
    </row>
    <row r="5" spans="1:5" x14ac:dyDescent="0.3">
      <c r="A5" s="117" t="s">
        <v>464</v>
      </c>
      <c r="B5" s="119" t="s">
        <v>519</v>
      </c>
      <c r="E5" s="153">
        <f>+COUNTIF(B:B,"N/A")</f>
        <v>22</v>
      </c>
    </row>
    <row r="6" spans="1:5" x14ac:dyDescent="0.3">
      <c r="A6" s="117" t="s">
        <v>465</v>
      </c>
      <c r="B6" t="s">
        <v>408</v>
      </c>
    </row>
    <row r="7" spans="1:5" x14ac:dyDescent="0.3">
      <c r="A7" s="117" t="s">
        <v>466</v>
      </c>
      <c r="B7" s="119" t="s">
        <v>520</v>
      </c>
    </row>
    <row r="8" spans="1:5" x14ac:dyDescent="0.3">
      <c r="A8" s="117" t="s">
        <v>467</v>
      </c>
      <c r="B8" s="119" t="s">
        <v>521</v>
      </c>
    </row>
    <row r="9" spans="1:5" x14ac:dyDescent="0.3">
      <c r="A9" s="117" t="s">
        <v>468</v>
      </c>
      <c r="B9" t="s">
        <v>408</v>
      </c>
    </row>
    <row r="10" spans="1:5" x14ac:dyDescent="0.3">
      <c r="A10" s="117" t="s">
        <v>469</v>
      </c>
      <c r="B10" t="s">
        <v>522</v>
      </c>
    </row>
    <row r="11" spans="1:5" x14ac:dyDescent="0.3">
      <c r="A11" s="117" t="s">
        <v>470</v>
      </c>
      <c r="B11" s="119" t="s">
        <v>540</v>
      </c>
    </row>
    <row r="12" spans="1:5" x14ac:dyDescent="0.3">
      <c r="A12" s="117" t="s">
        <v>471</v>
      </c>
      <c r="B12" s="119" t="s">
        <v>523</v>
      </c>
    </row>
    <row r="13" spans="1:5" x14ac:dyDescent="0.3">
      <c r="A13" s="117" t="s">
        <v>472</v>
      </c>
      <c r="B13" t="s">
        <v>408</v>
      </c>
    </row>
    <row r="14" spans="1:5" x14ac:dyDescent="0.3">
      <c r="A14" s="117" t="s">
        <v>473</v>
      </c>
      <c r="B14" t="s">
        <v>408</v>
      </c>
    </row>
    <row r="15" spans="1:5" x14ac:dyDescent="0.3">
      <c r="A15" s="117" t="s">
        <v>474</v>
      </c>
      <c r="B15" s="119" t="s">
        <v>524</v>
      </c>
    </row>
    <row r="16" spans="1:5" x14ac:dyDescent="0.3">
      <c r="A16" s="117" t="s">
        <v>475</v>
      </c>
      <c r="B16" s="119" t="s">
        <v>525</v>
      </c>
    </row>
    <row r="17" spans="1:2" x14ac:dyDescent="0.3">
      <c r="A17" s="117" t="s">
        <v>476</v>
      </c>
      <c r="B17" s="119" t="s">
        <v>526</v>
      </c>
    </row>
    <row r="18" spans="1:2" x14ac:dyDescent="0.3">
      <c r="A18" s="117" t="s">
        <v>477</v>
      </c>
      <c r="B18" t="s">
        <v>408</v>
      </c>
    </row>
    <row r="19" spans="1:2" x14ac:dyDescent="0.3">
      <c r="A19" s="117" t="s">
        <v>478</v>
      </c>
      <c r="B19" s="119" t="s">
        <v>527</v>
      </c>
    </row>
    <row r="20" spans="1:2" x14ac:dyDescent="0.3">
      <c r="A20" s="117" t="s">
        <v>479</v>
      </c>
      <c r="B20" t="s">
        <v>408</v>
      </c>
    </row>
    <row r="21" spans="1:2" x14ac:dyDescent="0.3">
      <c r="A21" s="117" t="s">
        <v>480</v>
      </c>
      <c r="B21" t="s">
        <v>408</v>
      </c>
    </row>
    <row r="22" spans="1:2" x14ac:dyDescent="0.3">
      <c r="A22" s="117" t="s">
        <v>481</v>
      </c>
      <c r="B22" s="119" t="s">
        <v>528</v>
      </c>
    </row>
    <row r="23" spans="1:2" x14ac:dyDescent="0.3">
      <c r="A23" s="117" t="s">
        <v>482</v>
      </c>
      <c r="B23" t="s">
        <v>408</v>
      </c>
    </row>
    <row r="24" spans="1:2" x14ac:dyDescent="0.3">
      <c r="A24" s="117" t="s">
        <v>483</v>
      </c>
      <c r="B24" s="119" t="s">
        <v>529</v>
      </c>
    </row>
    <row r="25" spans="1:2" x14ac:dyDescent="0.3">
      <c r="A25" s="117" t="s">
        <v>484</v>
      </c>
      <c r="B25" t="s">
        <v>408</v>
      </c>
    </row>
    <row r="26" spans="1:2" x14ac:dyDescent="0.3">
      <c r="A26" s="117" t="s">
        <v>485</v>
      </c>
      <c r="B26" t="s">
        <v>408</v>
      </c>
    </row>
    <row r="27" spans="1:2" x14ac:dyDescent="0.3">
      <c r="A27" s="117" t="s">
        <v>486</v>
      </c>
      <c r="B27" s="119" t="s">
        <v>530</v>
      </c>
    </row>
    <row r="28" spans="1:2" x14ac:dyDescent="0.3">
      <c r="A28" s="117" t="s">
        <v>487</v>
      </c>
      <c r="B28" t="s">
        <v>408</v>
      </c>
    </row>
    <row r="29" spans="1:2" x14ac:dyDescent="0.3">
      <c r="A29" s="117" t="s">
        <v>488</v>
      </c>
      <c r="B29" t="s">
        <v>408</v>
      </c>
    </row>
    <row r="30" spans="1:2" x14ac:dyDescent="0.3">
      <c r="A30" s="117" t="s">
        <v>489</v>
      </c>
      <c r="B30" t="s">
        <v>408</v>
      </c>
    </row>
    <row r="31" spans="1:2" x14ac:dyDescent="0.3">
      <c r="A31" s="117" t="s">
        <v>490</v>
      </c>
      <c r="B31" s="119" t="s">
        <v>531</v>
      </c>
    </row>
    <row r="32" spans="1:2" x14ac:dyDescent="0.3">
      <c r="A32" s="117" t="s">
        <v>491</v>
      </c>
      <c r="B32" t="s">
        <v>408</v>
      </c>
    </row>
    <row r="33" spans="1:2" x14ac:dyDescent="0.3">
      <c r="A33" s="117" t="s">
        <v>492</v>
      </c>
      <c r="B33" t="s">
        <v>408</v>
      </c>
    </row>
    <row r="34" spans="1:2" x14ac:dyDescent="0.3">
      <c r="A34" s="117" t="s">
        <v>493</v>
      </c>
      <c r="B34" t="s">
        <v>408</v>
      </c>
    </row>
    <row r="35" spans="1:2" x14ac:dyDescent="0.3">
      <c r="A35" s="117" t="s">
        <v>494</v>
      </c>
      <c r="B35" t="s">
        <v>408</v>
      </c>
    </row>
    <row r="36" spans="1:2" x14ac:dyDescent="0.3">
      <c r="A36" s="117" t="s">
        <v>495</v>
      </c>
      <c r="B36" s="119" t="s">
        <v>534</v>
      </c>
    </row>
    <row r="37" spans="1:2" x14ac:dyDescent="0.3">
      <c r="A37" s="117" t="s">
        <v>496</v>
      </c>
      <c r="B37" t="s">
        <v>408</v>
      </c>
    </row>
    <row r="38" spans="1:2" x14ac:dyDescent="0.3">
      <c r="A38" s="117" t="s">
        <v>497</v>
      </c>
      <c r="B38" t="s">
        <v>408</v>
      </c>
    </row>
    <row r="39" spans="1:2" x14ac:dyDescent="0.3">
      <c r="A39" s="117" t="s">
        <v>498</v>
      </c>
      <c r="B39" t="s">
        <v>408</v>
      </c>
    </row>
    <row r="40" spans="1:2" x14ac:dyDescent="0.3">
      <c r="A40" s="117" t="s">
        <v>499</v>
      </c>
      <c r="B40" s="119" t="s">
        <v>535</v>
      </c>
    </row>
    <row r="41" spans="1:2" x14ac:dyDescent="0.3">
      <c r="A41" s="117" t="s">
        <v>500</v>
      </c>
      <c r="B41" s="119" t="s">
        <v>536</v>
      </c>
    </row>
    <row r="42" spans="1:2" x14ac:dyDescent="0.3">
      <c r="A42" s="117" t="s">
        <v>501</v>
      </c>
      <c r="B42" s="119" t="s">
        <v>538</v>
      </c>
    </row>
    <row r="43" spans="1:2" x14ac:dyDescent="0.3">
      <c r="A43" s="117" t="s">
        <v>502</v>
      </c>
      <c r="B43" s="119" t="s">
        <v>539</v>
      </c>
    </row>
    <row r="44" spans="1:2" x14ac:dyDescent="0.3">
      <c r="A44" s="117" t="s">
        <v>503</v>
      </c>
      <c r="B44" t="s">
        <v>408</v>
      </c>
    </row>
    <row r="45" spans="1:2" x14ac:dyDescent="0.3">
      <c r="A45" s="117" t="s">
        <v>504</v>
      </c>
      <c r="B45" t="s">
        <v>408</v>
      </c>
    </row>
    <row r="46" spans="1:2" x14ac:dyDescent="0.3">
      <c r="A46" s="117" t="s">
        <v>505</v>
      </c>
      <c r="B46" s="119" t="s">
        <v>537</v>
      </c>
    </row>
    <row r="47" spans="1:2" x14ac:dyDescent="0.3">
      <c r="A47" s="120" t="s">
        <v>533</v>
      </c>
      <c r="B47" s="119" t="s">
        <v>532</v>
      </c>
    </row>
  </sheetData>
  <hyperlinks>
    <hyperlink ref="B1" r:id="rId1" xr:uid="{8E5FEB5A-9CBB-4029-A45B-7A351745CE8C}"/>
    <hyperlink ref="B2" r:id="rId2" xr:uid="{A0AC61E0-86A7-4E43-963F-9AABA63B638F}"/>
    <hyperlink ref="B3" r:id="rId3" xr:uid="{C86B7245-4C2C-49E4-B57C-35E6EBC1AB88}"/>
    <hyperlink ref="B4" r:id="rId4" xr:uid="{31B656EE-B048-432A-A7A5-A249C7FFE35B}"/>
    <hyperlink ref="B5" r:id="rId5" xr:uid="{17D8C4E0-4260-438E-A0F8-5E237F83853B}"/>
    <hyperlink ref="B7" r:id="rId6" xr:uid="{820F64DF-05C6-4C18-B571-2FD3DB4ED650}"/>
    <hyperlink ref="B8" r:id="rId7" xr:uid="{D587DA50-3351-49D6-B7C8-D583282DCD86}"/>
    <hyperlink ref="B12" r:id="rId8" xr:uid="{032BF906-87C9-4B1F-89C6-7A3A097AE751}"/>
    <hyperlink ref="B15" r:id="rId9" xr:uid="{B237A423-6FD8-4B3B-8DAA-32963233A488}"/>
    <hyperlink ref="B16" r:id="rId10" xr:uid="{AAAD8C85-D3EE-4C80-BFBA-10A3CFDB23F2}"/>
    <hyperlink ref="B17" r:id="rId11" xr:uid="{6BC6A1A4-60DF-4769-B87C-619929F11CE3}"/>
    <hyperlink ref="B19" r:id="rId12" xr:uid="{A2E010B1-CF49-4D17-A1F3-AF6E548EB3AD}"/>
    <hyperlink ref="B22" r:id="rId13" xr:uid="{84B5645B-E215-406A-AA75-60F263417FB2}"/>
    <hyperlink ref="B24" r:id="rId14" xr:uid="{CDAF8A24-0C88-4FE7-8341-C6F4B057AF0B}"/>
    <hyperlink ref="B27" r:id="rId15" xr:uid="{D607FA2E-0C2C-4F00-95D5-69ED61413DAA}"/>
    <hyperlink ref="B31" r:id="rId16" xr:uid="{918F591B-D91C-497D-9A74-F960D1EAEF08}"/>
    <hyperlink ref="B47" r:id="rId17" xr:uid="{320320ED-8F10-4D9B-90E6-F8C52A965EAD}"/>
    <hyperlink ref="B36" r:id="rId18" xr:uid="{B6675F69-F78C-4776-9A06-AE23738F4E7F}"/>
    <hyperlink ref="B40" r:id="rId19" xr:uid="{B3619E44-8F5B-461D-99DA-838BC4BDFA4C}"/>
    <hyperlink ref="B41" r:id="rId20" xr:uid="{1B0CD530-2930-4E9E-B324-C96701F0E94B}"/>
    <hyperlink ref="B42" r:id="rId21" xr:uid="{8A40B882-6B1A-4740-ABA6-4A06CDCFF6C8}"/>
    <hyperlink ref="B43" r:id="rId22" xr:uid="{553834F3-9DC1-4D4F-9027-B41EE9C1CB30}"/>
    <hyperlink ref="B46" r:id="rId23" xr:uid="{36FC99A7-D46C-4F74-B39A-8DF08DDDE488}"/>
    <hyperlink ref="B11" r:id="rId24" xr:uid="{21E9DF2B-72F9-44B8-8508-669D822145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41"/>
  <sheetViews>
    <sheetView topLeftCell="Y1" zoomScale="70" zoomScaleNormal="70" workbookViewId="0">
      <selection activeCell="AJ13" sqref="AJ13"/>
    </sheetView>
  </sheetViews>
  <sheetFormatPr defaultRowHeight="14.4" x14ac:dyDescent="0.3"/>
  <cols>
    <col min="1" max="1" width="50.5546875" customWidth="1"/>
    <col min="2" max="2" width="21.109375" customWidth="1"/>
    <col min="3" max="3" width="14.21875" customWidth="1"/>
  </cols>
  <sheetData>
    <row r="1" spans="1:32" ht="18" x14ac:dyDescent="0.35">
      <c r="A1" s="7" t="s">
        <v>588</v>
      </c>
    </row>
    <row r="2" spans="1:32" s="8" customFormat="1" x14ac:dyDescent="0.3">
      <c r="A2" s="2"/>
      <c r="AF2"/>
    </row>
    <row r="3" spans="1:32" s="8" customFormat="1" ht="18" x14ac:dyDescent="0.3">
      <c r="A3" s="9" t="s">
        <v>594</v>
      </c>
      <c r="AF3"/>
    </row>
    <row r="4" spans="1:32" s="8" customFormat="1" x14ac:dyDescent="0.3">
      <c r="A4" s="10" t="s">
        <v>568</v>
      </c>
      <c r="AF4"/>
    </row>
    <row r="5" spans="1:32" s="8" customFormat="1" x14ac:dyDescent="0.3">
      <c r="A5" s="11" t="s">
        <v>589</v>
      </c>
      <c r="AF5"/>
    </row>
    <row r="6" spans="1:32" s="8" customFormat="1" x14ac:dyDescent="0.3">
      <c r="A6" s="6" t="s">
        <v>570</v>
      </c>
      <c r="AF6"/>
    </row>
    <row r="7" spans="1:32" x14ac:dyDescent="0.3">
      <c r="A7" s="155" t="s">
        <v>590</v>
      </c>
      <c r="B7" s="12"/>
    </row>
    <row r="8" spans="1:32" ht="15" thickBot="1" x14ac:dyDescent="0.35"/>
    <row r="9" spans="1:32" s="2" customFormat="1" x14ac:dyDescent="0.3">
      <c r="A9" s="18" t="s">
        <v>573</v>
      </c>
      <c r="B9" s="18"/>
      <c r="C9" s="18">
        <v>1990</v>
      </c>
      <c r="D9" s="18">
        <v>1991</v>
      </c>
      <c r="E9" s="18">
        <v>1992</v>
      </c>
      <c r="F9" s="18">
        <v>1993</v>
      </c>
      <c r="G9" s="18">
        <v>1994</v>
      </c>
      <c r="H9" s="18">
        <v>1995</v>
      </c>
      <c r="I9" s="18">
        <v>1996</v>
      </c>
      <c r="J9" s="18">
        <v>1997</v>
      </c>
      <c r="K9" s="18">
        <v>1998</v>
      </c>
      <c r="L9" s="18">
        <v>1999</v>
      </c>
      <c r="M9" s="18">
        <v>2000</v>
      </c>
      <c r="N9" s="18">
        <v>2001</v>
      </c>
      <c r="O9" s="18">
        <v>2002</v>
      </c>
      <c r="P9" s="18">
        <v>2003</v>
      </c>
      <c r="Q9" s="18">
        <v>2004</v>
      </c>
      <c r="R9" s="18">
        <v>2005</v>
      </c>
      <c r="S9" s="18">
        <v>2006</v>
      </c>
      <c r="T9" s="18">
        <v>2007</v>
      </c>
      <c r="U9" s="18">
        <v>2008</v>
      </c>
      <c r="V9" s="18">
        <v>2009</v>
      </c>
      <c r="W9" s="18">
        <v>2010</v>
      </c>
      <c r="X9" s="18">
        <v>2011</v>
      </c>
      <c r="Y9" s="18">
        <v>2012</v>
      </c>
      <c r="Z9" s="18">
        <v>2013</v>
      </c>
      <c r="AA9" s="18">
        <v>2014</v>
      </c>
      <c r="AB9" s="18">
        <v>2015</v>
      </c>
      <c r="AC9" s="18">
        <v>2016</v>
      </c>
      <c r="AD9" s="18">
        <v>2017</v>
      </c>
      <c r="AE9" s="163">
        <v>2018</v>
      </c>
      <c r="AF9" s="164">
        <v>2019</v>
      </c>
    </row>
    <row r="10" spans="1:32" x14ac:dyDescent="0.3">
      <c r="A10" s="25" t="s">
        <v>592</v>
      </c>
      <c r="B10" s="25"/>
      <c r="C10" s="20" t="s">
        <v>408</v>
      </c>
      <c r="D10" s="20" t="s">
        <v>408</v>
      </c>
      <c r="E10" s="20" t="s">
        <v>408</v>
      </c>
      <c r="F10" s="20" t="s">
        <v>408</v>
      </c>
      <c r="G10" s="20" t="s">
        <v>408</v>
      </c>
      <c r="H10" s="20" t="s">
        <v>408</v>
      </c>
      <c r="I10" s="20" t="s">
        <v>408</v>
      </c>
      <c r="J10" s="20" t="s">
        <v>408</v>
      </c>
      <c r="K10" s="20">
        <v>5933.01</v>
      </c>
      <c r="L10" s="20">
        <v>8517.0499999999993</v>
      </c>
      <c r="M10" s="20">
        <v>6922.98</v>
      </c>
      <c r="N10" s="20">
        <v>6135.82</v>
      </c>
      <c r="O10" s="20">
        <v>9191.9050000000007</v>
      </c>
      <c r="P10" s="20">
        <v>9988.4650000000001</v>
      </c>
      <c r="Q10" s="20">
        <v>11090.53</v>
      </c>
      <c r="R10" s="20">
        <v>13411.805</v>
      </c>
      <c r="S10" s="20">
        <v>14568.266</v>
      </c>
      <c r="T10" s="20">
        <v>14922.838</v>
      </c>
      <c r="U10" s="20">
        <v>17906.514999999999</v>
      </c>
      <c r="V10" s="20">
        <v>10029.409</v>
      </c>
      <c r="W10" s="20">
        <v>10472.852999999999</v>
      </c>
      <c r="X10" s="20">
        <v>12225.931</v>
      </c>
      <c r="Y10" s="20">
        <v>10198.453</v>
      </c>
      <c r="Z10" s="20">
        <v>13116.338</v>
      </c>
      <c r="AA10" s="20">
        <v>13746.777</v>
      </c>
      <c r="AB10" s="20">
        <v>13331.41</v>
      </c>
      <c r="AC10" s="20">
        <v>13839.684999999999</v>
      </c>
      <c r="AD10" s="20">
        <v>16583.511999999999</v>
      </c>
      <c r="AE10" s="165">
        <f>+AE24+AE27+AE33+AE36+AE39+AE42+AE45</f>
        <v>16915</v>
      </c>
      <c r="AF10" s="166">
        <f>+AF24+AF27+AF33+AF36+AF39+AF42+AF45</f>
        <v>17815.099999999999</v>
      </c>
    </row>
    <row r="11" spans="1:32" ht="15" thickBot="1" x14ac:dyDescent="0.35">
      <c r="A11" s="35" t="s">
        <v>593</v>
      </c>
      <c r="B11" s="35"/>
      <c r="C11" s="37">
        <v>4822.5719157896237</v>
      </c>
      <c r="D11" s="37">
        <v>5210.2350977445021</v>
      </c>
      <c r="E11" s="37">
        <v>5597.8982796993805</v>
      </c>
      <c r="F11" s="37">
        <v>5985.5614616542589</v>
      </c>
      <c r="G11" s="37">
        <v>6373.2246436091373</v>
      </c>
      <c r="H11" s="37">
        <v>6760.8878255640157</v>
      </c>
      <c r="I11" s="37">
        <v>7148.551007518894</v>
      </c>
      <c r="J11" s="37">
        <v>7536.2141894737724</v>
      </c>
      <c r="K11" s="37">
        <f>+K10</f>
        <v>5933.01</v>
      </c>
      <c r="L11" s="37">
        <f t="shared" ref="L11:AF11" si="0">+L10</f>
        <v>8517.0499999999993</v>
      </c>
      <c r="M11" s="37">
        <f t="shared" si="0"/>
        <v>6922.98</v>
      </c>
      <c r="N11" s="37">
        <f t="shared" si="0"/>
        <v>6135.82</v>
      </c>
      <c r="O11" s="37">
        <f t="shared" si="0"/>
        <v>9191.9050000000007</v>
      </c>
      <c r="P11" s="37">
        <f t="shared" si="0"/>
        <v>9988.4650000000001</v>
      </c>
      <c r="Q11" s="37">
        <f t="shared" si="0"/>
        <v>11090.53</v>
      </c>
      <c r="R11" s="37">
        <f t="shared" si="0"/>
        <v>13411.805</v>
      </c>
      <c r="S11" s="37">
        <f t="shared" si="0"/>
        <v>14568.266</v>
      </c>
      <c r="T11" s="37">
        <f t="shared" si="0"/>
        <v>14922.838</v>
      </c>
      <c r="U11" s="37">
        <f t="shared" si="0"/>
        <v>17906.514999999999</v>
      </c>
      <c r="V11" s="37">
        <f t="shared" si="0"/>
        <v>10029.409</v>
      </c>
      <c r="W11" s="37">
        <f t="shared" si="0"/>
        <v>10472.852999999999</v>
      </c>
      <c r="X11" s="37">
        <f t="shared" si="0"/>
        <v>12225.931</v>
      </c>
      <c r="Y11" s="37">
        <f t="shared" si="0"/>
        <v>10198.453</v>
      </c>
      <c r="Z11" s="37">
        <f t="shared" si="0"/>
        <v>13116.338</v>
      </c>
      <c r="AA11" s="37">
        <f t="shared" si="0"/>
        <v>13746.777</v>
      </c>
      <c r="AB11" s="37">
        <f t="shared" si="0"/>
        <v>13331.41</v>
      </c>
      <c r="AC11" s="37">
        <f t="shared" si="0"/>
        <v>13839.684999999999</v>
      </c>
      <c r="AD11" s="37">
        <f t="shared" si="0"/>
        <v>16583.511999999999</v>
      </c>
      <c r="AE11" s="167">
        <f t="shared" si="0"/>
        <v>16915</v>
      </c>
      <c r="AF11" s="168">
        <f t="shared" si="0"/>
        <v>17815.099999999999</v>
      </c>
    </row>
    <row r="12" spans="1:32" x14ac:dyDescent="0.3">
      <c r="A12" s="3"/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x14ac:dyDescent="0.3">
      <c r="A13" s="3"/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2" ht="18" x14ac:dyDescent="0.35">
      <c r="A14" s="13" t="s">
        <v>729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2" x14ac:dyDescent="0.3">
      <c r="A15" s="10" t="s">
        <v>569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x14ac:dyDescent="0.3">
      <c r="A16" s="11" t="s">
        <v>730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2" x14ac:dyDescent="0.3">
      <c r="A17" s="6" t="s">
        <v>570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2" x14ac:dyDescent="0.3">
      <c r="A18" s="12" t="s">
        <v>590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2" x14ac:dyDescent="0.3">
      <c r="A19" s="6" t="s">
        <v>574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2" x14ac:dyDescent="0.3">
      <c r="A20" s="12" t="s">
        <v>726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2" x14ac:dyDescent="0.3">
      <c r="A21" s="69" t="s">
        <v>727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2" x14ac:dyDescent="0.3">
      <c r="A22" s="69"/>
      <c r="B22" s="3"/>
      <c r="C22" s="79"/>
      <c r="D22" s="80"/>
      <c r="E22" s="80"/>
      <c r="F22" s="80"/>
      <c r="G22" s="80"/>
      <c r="H22" s="80"/>
      <c r="I22" s="80"/>
      <c r="J22" s="80"/>
      <c r="K22" s="80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1"/>
      <c r="X22" s="1"/>
      <c r="Y22" s="1"/>
      <c r="Z22" s="1"/>
      <c r="AA22" s="1"/>
      <c r="AB22" s="1"/>
      <c r="AC22" s="1"/>
      <c r="AD22" s="1"/>
      <c r="AE22" s="1"/>
    </row>
    <row r="23" spans="1:32" x14ac:dyDescent="0.3">
      <c r="A23" s="72" t="s">
        <v>728</v>
      </c>
      <c r="B23" s="72"/>
      <c r="C23" s="82">
        <v>1990</v>
      </c>
      <c r="D23" s="82">
        <v>1991</v>
      </c>
      <c r="E23" s="82">
        <v>1992</v>
      </c>
      <c r="F23" s="82">
        <v>1993</v>
      </c>
      <c r="G23" s="82">
        <v>1994</v>
      </c>
      <c r="H23" s="82">
        <v>1995</v>
      </c>
      <c r="I23" s="82">
        <v>1996</v>
      </c>
      <c r="J23" s="82">
        <v>1997</v>
      </c>
      <c r="K23" s="82">
        <v>1998</v>
      </c>
      <c r="L23" s="82">
        <v>1999</v>
      </c>
      <c r="M23" s="82">
        <v>2000</v>
      </c>
      <c r="N23" s="82">
        <v>2001</v>
      </c>
      <c r="O23" s="82">
        <v>2002</v>
      </c>
      <c r="P23" s="82">
        <v>2003</v>
      </c>
      <c r="Q23" s="82">
        <v>2004</v>
      </c>
      <c r="R23" s="82">
        <v>2005</v>
      </c>
      <c r="S23" s="82">
        <v>2006</v>
      </c>
      <c r="T23" s="82">
        <v>2007</v>
      </c>
      <c r="U23" s="82">
        <v>2008</v>
      </c>
      <c r="V23" s="82">
        <v>2009</v>
      </c>
      <c r="W23" s="82">
        <v>2010</v>
      </c>
      <c r="X23" s="82">
        <v>2011</v>
      </c>
      <c r="Y23" s="82">
        <v>2012</v>
      </c>
      <c r="Z23" s="82">
        <v>2013</v>
      </c>
      <c r="AA23" s="82">
        <v>2014</v>
      </c>
      <c r="AB23" s="82">
        <v>2015</v>
      </c>
      <c r="AC23" s="82">
        <v>2016</v>
      </c>
      <c r="AD23" s="82">
        <v>2017</v>
      </c>
      <c r="AE23" s="82">
        <v>2018</v>
      </c>
      <c r="AF23" s="82">
        <v>2019</v>
      </c>
    </row>
    <row r="24" spans="1:32" x14ac:dyDescent="0.3">
      <c r="A24" s="75" t="s">
        <v>718</v>
      </c>
      <c r="B24" s="76" t="s">
        <v>716</v>
      </c>
      <c r="C24" s="142" t="s">
        <v>408</v>
      </c>
      <c r="D24" s="142" t="s">
        <v>408</v>
      </c>
      <c r="E24" s="142" t="s">
        <v>408</v>
      </c>
      <c r="F24" s="142" t="s">
        <v>408</v>
      </c>
      <c r="G24" s="142" t="s">
        <v>408</v>
      </c>
      <c r="H24" s="142" t="s">
        <v>408</v>
      </c>
      <c r="I24" s="142" t="s">
        <v>408</v>
      </c>
      <c r="J24" s="142" t="s">
        <v>408</v>
      </c>
      <c r="K24" s="142">
        <v>236</v>
      </c>
      <c r="L24" s="142">
        <v>735</v>
      </c>
      <c r="M24" s="142">
        <v>524</v>
      </c>
      <c r="N24" s="142">
        <v>367</v>
      </c>
      <c r="O24" s="142">
        <v>553</v>
      </c>
      <c r="P24" s="142">
        <v>737</v>
      </c>
      <c r="Q24" s="142">
        <v>805</v>
      </c>
      <c r="R24" s="142">
        <v>1244</v>
      </c>
      <c r="S24" s="142">
        <v>1518</v>
      </c>
      <c r="T24" s="142">
        <v>1712</v>
      </c>
      <c r="U24" s="142">
        <v>2070</v>
      </c>
      <c r="V24" s="142">
        <v>799</v>
      </c>
      <c r="W24" s="142">
        <v>1124</v>
      </c>
      <c r="X24" s="142">
        <v>1447</v>
      </c>
      <c r="Y24" s="142">
        <v>943</v>
      </c>
      <c r="Z24" s="142">
        <v>1158</v>
      </c>
      <c r="AA24" s="142">
        <v>1291</v>
      </c>
      <c r="AB24" s="142">
        <v>1304</v>
      </c>
      <c r="AC24" s="142">
        <v>1344</v>
      </c>
      <c r="AD24" s="142">
        <v>1873</v>
      </c>
      <c r="AE24" s="144">
        <v>2144</v>
      </c>
      <c r="AF24" s="160">
        <v>2124</v>
      </c>
    </row>
    <row r="25" spans="1:32" x14ac:dyDescent="0.3">
      <c r="A25" s="73" t="str">
        <f>+A24</f>
        <v>Dolomite</v>
      </c>
      <c r="B25" s="74" t="s">
        <v>440</v>
      </c>
      <c r="C25" s="142" t="s">
        <v>408</v>
      </c>
      <c r="D25" s="142" t="s">
        <v>408</v>
      </c>
      <c r="E25" s="142" t="s">
        <v>408</v>
      </c>
      <c r="F25" s="142" t="s">
        <v>408</v>
      </c>
      <c r="G25" s="142" t="s">
        <v>408</v>
      </c>
      <c r="H25" s="142" t="s">
        <v>408</v>
      </c>
      <c r="I25" s="142" t="s">
        <v>408</v>
      </c>
      <c r="J25" s="142" t="s">
        <v>408</v>
      </c>
      <c r="K25" s="142">
        <v>236</v>
      </c>
      <c r="L25" s="142">
        <v>735</v>
      </c>
      <c r="M25" s="142">
        <v>524</v>
      </c>
      <c r="N25" s="142">
        <v>367</v>
      </c>
      <c r="O25" s="142">
        <v>553</v>
      </c>
      <c r="P25" s="142">
        <v>737</v>
      </c>
      <c r="Q25" s="142">
        <v>805</v>
      </c>
      <c r="R25" s="142">
        <v>1244</v>
      </c>
      <c r="S25" s="142">
        <v>1518</v>
      </c>
      <c r="T25" s="142">
        <v>1712</v>
      </c>
      <c r="U25" s="142">
        <v>2070</v>
      </c>
      <c r="V25" s="142">
        <v>799</v>
      </c>
      <c r="W25" s="142">
        <v>1124</v>
      </c>
      <c r="X25" s="142">
        <v>1447</v>
      </c>
      <c r="Y25" s="142">
        <v>943</v>
      </c>
      <c r="Z25" s="142">
        <v>1158</v>
      </c>
      <c r="AA25" s="142">
        <v>1291</v>
      </c>
      <c r="AB25" s="142">
        <v>1304</v>
      </c>
      <c r="AC25" s="142">
        <v>1344</v>
      </c>
      <c r="AD25" s="142">
        <v>1873</v>
      </c>
      <c r="AE25" s="145">
        <f>+AE24</f>
        <v>2144</v>
      </c>
      <c r="AF25" s="161">
        <f>+AF24</f>
        <v>2124</v>
      </c>
    </row>
    <row r="26" spans="1:32" x14ac:dyDescent="0.3">
      <c r="A26" s="77" t="str">
        <f>+A24</f>
        <v>Dolomite</v>
      </c>
      <c r="B26" s="78" t="s">
        <v>441</v>
      </c>
      <c r="C26" s="143" t="s">
        <v>408</v>
      </c>
      <c r="D26" s="143" t="s">
        <v>408</v>
      </c>
      <c r="E26" s="143" t="s">
        <v>408</v>
      </c>
      <c r="F26" s="143" t="s">
        <v>408</v>
      </c>
      <c r="G26" s="143" t="s">
        <v>408</v>
      </c>
      <c r="H26" s="143" t="s">
        <v>408</v>
      </c>
      <c r="I26" s="143" t="s">
        <v>408</v>
      </c>
      <c r="J26" s="143" t="s">
        <v>408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6">
        <v>0</v>
      </c>
      <c r="AF26" s="162">
        <v>0</v>
      </c>
    </row>
    <row r="27" spans="1:32" x14ac:dyDescent="0.3">
      <c r="A27" s="73" t="s">
        <v>719</v>
      </c>
      <c r="B27" s="74" t="s">
        <v>716</v>
      </c>
      <c r="C27" s="142" t="s">
        <v>408</v>
      </c>
      <c r="D27" s="142" t="s">
        <v>408</v>
      </c>
      <c r="E27" s="142" t="s">
        <v>408</v>
      </c>
      <c r="F27" s="142" t="s">
        <v>408</v>
      </c>
      <c r="G27" s="142" t="s">
        <v>408</v>
      </c>
      <c r="H27" s="142" t="s">
        <v>408</v>
      </c>
      <c r="I27" s="142" t="s">
        <v>408</v>
      </c>
      <c r="J27" s="142" t="s">
        <v>408</v>
      </c>
      <c r="K27" s="142">
        <v>764.81</v>
      </c>
      <c r="L27" s="142">
        <v>521.95000000000005</v>
      </c>
      <c r="M27" s="142">
        <v>418.54</v>
      </c>
      <c r="N27" s="142">
        <v>440.25</v>
      </c>
      <c r="O27" s="142">
        <v>485.53</v>
      </c>
      <c r="P27" s="142">
        <v>431.53</v>
      </c>
      <c r="Q27" s="142">
        <v>37.44</v>
      </c>
      <c r="R27" s="142">
        <v>1220.3699999999999</v>
      </c>
      <c r="S27" s="142">
        <v>875.57</v>
      </c>
      <c r="T27" s="142">
        <v>786.89</v>
      </c>
      <c r="U27" s="142">
        <v>804</v>
      </c>
      <c r="V27" s="142">
        <v>448</v>
      </c>
      <c r="W27" s="142">
        <v>454</v>
      </c>
      <c r="X27" s="142">
        <v>572</v>
      </c>
      <c r="Y27" s="142">
        <v>658</v>
      </c>
      <c r="Z27" s="142">
        <v>681</v>
      </c>
      <c r="AA27" s="142">
        <v>669</v>
      </c>
      <c r="AB27" s="142">
        <v>751</v>
      </c>
      <c r="AC27" s="142">
        <v>686</v>
      </c>
      <c r="AD27" s="142">
        <v>704</v>
      </c>
      <c r="AE27" s="144">
        <v>744</v>
      </c>
      <c r="AF27" s="160">
        <v>781</v>
      </c>
    </row>
    <row r="28" spans="1:32" x14ac:dyDescent="0.3">
      <c r="A28" s="73" t="str">
        <f>+A27</f>
        <v>Limestone</v>
      </c>
      <c r="B28" s="74" t="s">
        <v>440</v>
      </c>
      <c r="C28" s="142" t="s">
        <v>408</v>
      </c>
      <c r="D28" s="142" t="s">
        <v>408</v>
      </c>
      <c r="E28" s="142" t="s">
        <v>408</v>
      </c>
      <c r="F28" s="142" t="s">
        <v>408</v>
      </c>
      <c r="G28" s="142" t="s">
        <v>408</v>
      </c>
      <c r="H28" s="142" t="s">
        <v>408</v>
      </c>
      <c r="I28" s="142" t="s">
        <v>408</v>
      </c>
      <c r="J28" s="142" t="s">
        <v>408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4">
        <v>0</v>
      </c>
      <c r="AF28" s="160">
        <v>0</v>
      </c>
    </row>
    <row r="29" spans="1:32" x14ac:dyDescent="0.3">
      <c r="A29" s="77" t="str">
        <f>+A27</f>
        <v>Limestone</v>
      </c>
      <c r="B29" s="78" t="s">
        <v>441</v>
      </c>
      <c r="C29" s="143" t="s">
        <v>408</v>
      </c>
      <c r="D29" s="143" t="s">
        <v>408</v>
      </c>
      <c r="E29" s="143" t="s">
        <v>408</v>
      </c>
      <c r="F29" s="143" t="s">
        <v>408</v>
      </c>
      <c r="G29" s="143" t="s">
        <v>408</v>
      </c>
      <c r="H29" s="143" t="s">
        <v>408</v>
      </c>
      <c r="I29" s="143" t="s">
        <v>408</v>
      </c>
      <c r="J29" s="143" t="s">
        <v>408</v>
      </c>
      <c r="K29" s="143">
        <v>764.81</v>
      </c>
      <c r="L29" s="143">
        <v>521.95000000000005</v>
      </c>
      <c r="M29" s="143">
        <v>418.54</v>
      </c>
      <c r="N29" s="143">
        <v>440.25</v>
      </c>
      <c r="O29" s="143">
        <v>485.53</v>
      </c>
      <c r="P29" s="143">
        <v>431.53</v>
      </c>
      <c r="Q29" s="143">
        <v>37.44</v>
      </c>
      <c r="R29" s="143">
        <v>1220.3699999999999</v>
      </c>
      <c r="S29" s="143">
        <v>875.57</v>
      </c>
      <c r="T29" s="143">
        <v>786.89</v>
      </c>
      <c r="U29" s="143">
        <v>804</v>
      </c>
      <c r="V29" s="143">
        <v>448</v>
      </c>
      <c r="W29" s="143">
        <v>454</v>
      </c>
      <c r="X29" s="143">
        <v>572</v>
      </c>
      <c r="Y29" s="143">
        <v>658</v>
      </c>
      <c r="Z29" s="143">
        <v>681</v>
      </c>
      <c r="AA29" s="143">
        <v>669</v>
      </c>
      <c r="AB29" s="143">
        <v>751</v>
      </c>
      <c r="AC29" s="143">
        <v>686</v>
      </c>
      <c r="AD29" s="143">
        <v>704</v>
      </c>
      <c r="AE29" s="146">
        <f>+AE27</f>
        <v>744</v>
      </c>
      <c r="AF29" s="146">
        <f>+AF27</f>
        <v>781</v>
      </c>
    </row>
    <row r="30" spans="1:32" x14ac:dyDescent="0.3">
      <c r="A30" s="73" t="s">
        <v>720</v>
      </c>
      <c r="B30" s="74" t="s">
        <v>716</v>
      </c>
      <c r="C30" s="142" t="s">
        <v>408</v>
      </c>
      <c r="D30" s="142" t="s">
        <v>408</v>
      </c>
      <c r="E30" s="142" t="s">
        <v>408</v>
      </c>
      <c r="F30" s="142" t="s">
        <v>408</v>
      </c>
      <c r="G30" s="142" t="s">
        <v>408</v>
      </c>
      <c r="H30" s="142" t="s">
        <v>408</v>
      </c>
      <c r="I30" s="142" t="s">
        <v>408</v>
      </c>
      <c r="J30" s="142" t="s">
        <v>408</v>
      </c>
      <c r="K30" s="142">
        <v>0</v>
      </c>
      <c r="L30" s="142">
        <v>0.55000000000000004</v>
      </c>
      <c r="M30" s="142">
        <v>0</v>
      </c>
      <c r="N30" s="142">
        <v>0.55000000000000004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0.55000000000000004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4">
        <v>0</v>
      </c>
      <c r="AF30" s="160">
        <v>0</v>
      </c>
    </row>
    <row r="31" spans="1:32" x14ac:dyDescent="0.3">
      <c r="A31" s="73" t="str">
        <f>+A30</f>
        <v>Chalk Marl</v>
      </c>
      <c r="B31" s="74" t="s">
        <v>440</v>
      </c>
      <c r="C31" s="142" t="s">
        <v>408</v>
      </c>
      <c r="D31" s="142" t="s">
        <v>408</v>
      </c>
      <c r="E31" s="142" t="s">
        <v>408</v>
      </c>
      <c r="F31" s="142" t="s">
        <v>408</v>
      </c>
      <c r="G31" s="142" t="s">
        <v>408</v>
      </c>
      <c r="H31" s="142" t="s">
        <v>408</v>
      </c>
      <c r="I31" s="142" t="s">
        <v>408</v>
      </c>
      <c r="J31" s="142" t="s">
        <v>408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4">
        <v>0</v>
      </c>
      <c r="AF31" s="160">
        <v>0</v>
      </c>
    </row>
    <row r="32" spans="1:32" x14ac:dyDescent="0.3">
      <c r="A32" s="77" t="str">
        <f>+A30</f>
        <v>Chalk Marl</v>
      </c>
      <c r="B32" s="78" t="s">
        <v>441</v>
      </c>
      <c r="C32" s="143" t="s">
        <v>408</v>
      </c>
      <c r="D32" s="143" t="s">
        <v>408</v>
      </c>
      <c r="E32" s="143" t="s">
        <v>408</v>
      </c>
      <c r="F32" s="143" t="s">
        <v>408</v>
      </c>
      <c r="G32" s="143" t="s">
        <v>408</v>
      </c>
      <c r="H32" s="143" t="s">
        <v>408</v>
      </c>
      <c r="I32" s="143" t="s">
        <v>408</v>
      </c>
      <c r="J32" s="143" t="s">
        <v>408</v>
      </c>
      <c r="K32" s="143">
        <v>0</v>
      </c>
      <c r="L32" s="143">
        <v>0.55000000000000004</v>
      </c>
      <c r="M32" s="143">
        <v>0</v>
      </c>
      <c r="N32" s="143">
        <v>0.55000000000000004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0.55000000000000004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6">
        <v>0</v>
      </c>
      <c r="AF32" s="162">
        <v>0</v>
      </c>
    </row>
    <row r="33" spans="1:32" x14ac:dyDescent="0.3">
      <c r="A33" s="73" t="s">
        <v>721</v>
      </c>
      <c r="B33" s="74" t="s">
        <v>716</v>
      </c>
      <c r="C33" s="142" t="s">
        <v>408</v>
      </c>
      <c r="D33" s="142" t="s">
        <v>408</v>
      </c>
      <c r="E33" s="142" t="s">
        <v>408</v>
      </c>
      <c r="F33" s="142" t="s">
        <v>408</v>
      </c>
      <c r="G33" s="142" t="s">
        <v>408</v>
      </c>
      <c r="H33" s="142" t="s">
        <v>408</v>
      </c>
      <c r="I33" s="142" t="s">
        <v>408</v>
      </c>
      <c r="J33" s="142" t="s">
        <v>408</v>
      </c>
      <c r="K33" s="142">
        <v>363</v>
      </c>
      <c r="L33" s="142">
        <v>191</v>
      </c>
      <c r="M33" s="142">
        <v>155</v>
      </c>
      <c r="N33" s="142">
        <v>166</v>
      </c>
      <c r="O33" s="142">
        <v>189</v>
      </c>
      <c r="P33" s="142">
        <v>201</v>
      </c>
      <c r="Q33" s="142">
        <v>261</v>
      </c>
      <c r="R33" s="142">
        <v>282</v>
      </c>
      <c r="S33" s="142">
        <v>342</v>
      </c>
      <c r="T33" s="142">
        <v>361</v>
      </c>
      <c r="U33" s="142">
        <v>301</v>
      </c>
      <c r="V33" s="142">
        <v>203</v>
      </c>
      <c r="W33" s="142">
        <v>203</v>
      </c>
      <c r="X33" s="142">
        <v>250</v>
      </c>
      <c r="Y33" s="142">
        <v>238</v>
      </c>
      <c r="Z33" s="142">
        <v>240</v>
      </c>
      <c r="AA33" s="142">
        <v>232</v>
      </c>
      <c r="AB33" s="142">
        <v>251</v>
      </c>
      <c r="AC33" s="142">
        <v>229</v>
      </c>
      <c r="AD33" s="142">
        <v>208</v>
      </c>
      <c r="AE33" s="144">
        <v>248</v>
      </c>
      <c r="AF33" s="160">
        <v>241</v>
      </c>
    </row>
    <row r="34" spans="1:32" x14ac:dyDescent="0.3">
      <c r="A34" s="73" t="str">
        <f>+A33</f>
        <v>Clay</v>
      </c>
      <c r="B34" s="74" t="s">
        <v>440</v>
      </c>
      <c r="C34" s="142" t="s">
        <v>408</v>
      </c>
      <c r="D34" s="142" t="s">
        <v>408</v>
      </c>
      <c r="E34" s="142" t="s">
        <v>408</v>
      </c>
      <c r="F34" s="142" t="s">
        <v>408</v>
      </c>
      <c r="G34" s="142" t="s">
        <v>408</v>
      </c>
      <c r="H34" s="142" t="s">
        <v>408</v>
      </c>
      <c r="I34" s="142" t="s">
        <v>408</v>
      </c>
      <c r="J34" s="142" t="s">
        <v>408</v>
      </c>
      <c r="K34" s="142" t="s">
        <v>408</v>
      </c>
      <c r="L34" s="142" t="s">
        <v>408</v>
      </c>
      <c r="M34" s="142" t="s">
        <v>408</v>
      </c>
      <c r="N34" s="142" t="s">
        <v>408</v>
      </c>
      <c r="O34" s="142" t="s">
        <v>408</v>
      </c>
      <c r="P34" s="142" t="s">
        <v>408</v>
      </c>
      <c r="Q34" s="142" t="s">
        <v>408</v>
      </c>
      <c r="R34" s="142" t="s">
        <v>408</v>
      </c>
      <c r="S34" s="142" t="s">
        <v>408</v>
      </c>
      <c r="T34" s="142" t="s">
        <v>408</v>
      </c>
      <c r="U34" s="142" t="s">
        <v>408</v>
      </c>
      <c r="V34" s="142" t="s">
        <v>408</v>
      </c>
      <c r="W34" s="142" t="s">
        <v>408</v>
      </c>
      <c r="X34" s="142" t="s">
        <v>408</v>
      </c>
      <c r="Y34" s="142" t="s">
        <v>408</v>
      </c>
      <c r="Z34" s="142" t="s">
        <v>408</v>
      </c>
      <c r="AA34" s="142" t="s">
        <v>408</v>
      </c>
      <c r="AB34" s="142" t="s">
        <v>408</v>
      </c>
      <c r="AC34" s="142" t="s">
        <v>408</v>
      </c>
      <c r="AD34" s="142" t="s">
        <v>408</v>
      </c>
      <c r="AE34" s="142" t="s">
        <v>408</v>
      </c>
      <c r="AF34" s="160" t="s">
        <v>408</v>
      </c>
    </row>
    <row r="35" spans="1:32" x14ac:dyDescent="0.3">
      <c r="A35" s="77" t="str">
        <f>+A33</f>
        <v>Clay</v>
      </c>
      <c r="B35" s="78" t="s">
        <v>441</v>
      </c>
      <c r="C35" s="143" t="s">
        <v>408</v>
      </c>
      <c r="D35" s="143" t="s">
        <v>408</v>
      </c>
      <c r="E35" s="143" t="s">
        <v>408</v>
      </c>
      <c r="F35" s="143" t="s">
        <v>408</v>
      </c>
      <c r="G35" s="143" t="s">
        <v>408</v>
      </c>
      <c r="H35" s="143" t="s">
        <v>408</v>
      </c>
      <c r="I35" s="143" t="s">
        <v>408</v>
      </c>
      <c r="J35" s="143" t="s">
        <v>408</v>
      </c>
      <c r="K35" s="143" t="s">
        <v>408</v>
      </c>
      <c r="L35" s="143" t="s">
        <v>408</v>
      </c>
      <c r="M35" s="143" t="s">
        <v>408</v>
      </c>
      <c r="N35" s="143" t="s">
        <v>408</v>
      </c>
      <c r="O35" s="143" t="s">
        <v>408</v>
      </c>
      <c r="P35" s="143" t="s">
        <v>408</v>
      </c>
      <c r="Q35" s="143" t="s">
        <v>408</v>
      </c>
      <c r="R35" s="143" t="s">
        <v>408</v>
      </c>
      <c r="S35" s="143" t="s">
        <v>408</v>
      </c>
      <c r="T35" s="143" t="s">
        <v>408</v>
      </c>
      <c r="U35" s="143" t="s">
        <v>408</v>
      </c>
      <c r="V35" s="143" t="s">
        <v>408</v>
      </c>
      <c r="W35" s="143" t="s">
        <v>408</v>
      </c>
      <c r="X35" s="143" t="s">
        <v>408</v>
      </c>
      <c r="Y35" s="143" t="s">
        <v>408</v>
      </c>
      <c r="Z35" s="143" t="s">
        <v>408</v>
      </c>
      <c r="AA35" s="143" t="s">
        <v>408</v>
      </c>
      <c r="AB35" s="143" t="s">
        <v>408</v>
      </c>
      <c r="AC35" s="143" t="s">
        <v>408</v>
      </c>
      <c r="AD35" s="143" t="s">
        <v>408</v>
      </c>
      <c r="AE35" s="143" t="s">
        <v>408</v>
      </c>
      <c r="AF35" s="162" t="s">
        <v>408</v>
      </c>
    </row>
    <row r="36" spans="1:32" x14ac:dyDescent="0.3">
      <c r="A36" s="73" t="s">
        <v>722</v>
      </c>
      <c r="B36" s="74" t="s">
        <v>716</v>
      </c>
      <c r="C36" s="142" t="s">
        <v>408</v>
      </c>
      <c r="D36" s="142" t="s">
        <v>408</v>
      </c>
      <c r="E36" s="142" t="s">
        <v>408</v>
      </c>
      <c r="F36" s="142" t="s">
        <v>408</v>
      </c>
      <c r="G36" s="142" t="s">
        <v>408</v>
      </c>
      <c r="H36" s="142" t="s">
        <v>408</v>
      </c>
      <c r="I36" s="142" t="s">
        <v>408</v>
      </c>
      <c r="J36" s="142" t="s">
        <v>408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5</v>
      </c>
      <c r="Q36" s="142">
        <v>0</v>
      </c>
      <c r="R36" s="142">
        <v>0</v>
      </c>
      <c r="S36" s="142">
        <v>0</v>
      </c>
      <c r="T36" s="142">
        <v>5</v>
      </c>
      <c r="U36" s="142">
        <v>0</v>
      </c>
      <c r="V36" s="142">
        <v>4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15</v>
      </c>
      <c r="AC36" s="142">
        <v>20</v>
      </c>
      <c r="AD36" s="142">
        <v>1</v>
      </c>
      <c r="AE36" s="144">
        <v>2</v>
      </c>
      <c r="AF36" s="160">
        <v>2</v>
      </c>
    </row>
    <row r="37" spans="1:32" x14ac:dyDescent="0.3">
      <c r="A37" s="73" t="str">
        <f>+A36</f>
        <v>Sapropel</v>
      </c>
      <c r="B37" s="74" t="s">
        <v>440</v>
      </c>
      <c r="C37" s="142" t="s">
        <v>408</v>
      </c>
      <c r="D37" s="142" t="s">
        <v>408</v>
      </c>
      <c r="E37" s="142" t="s">
        <v>408</v>
      </c>
      <c r="F37" s="142" t="s">
        <v>408</v>
      </c>
      <c r="G37" s="142" t="s">
        <v>408</v>
      </c>
      <c r="H37" s="142" t="s">
        <v>408</v>
      </c>
      <c r="I37" s="142" t="s">
        <v>408</v>
      </c>
      <c r="J37" s="142" t="s">
        <v>408</v>
      </c>
      <c r="K37" s="142" t="s">
        <v>408</v>
      </c>
      <c r="L37" s="142" t="s">
        <v>408</v>
      </c>
      <c r="M37" s="142" t="s">
        <v>408</v>
      </c>
      <c r="N37" s="142" t="s">
        <v>408</v>
      </c>
      <c r="O37" s="142" t="s">
        <v>408</v>
      </c>
      <c r="P37" s="142" t="s">
        <v>408</v>
      </c>
      <c r="Q37" s="142" t="s">
        <v>408</v>
      </c>
      <c r="R37" s="142" t="s">
        <v>408</v>
      </c>
      <c r="S37" s="142" t="s">
        <v>408</v>
      </c>
      <c r="T37" s="142" t="s">
        <v>408</v>
      </c>
      <c r="U37" s="142" t="s">
        <v>408</v>
      </c>
      <c r="V37" s="142" t="s">
        <v>408</v>
      </c>
      <c r="W37" s="142" t="s">
        <v>408</v>
      </c>
      <c r="X37" s="142" t="s">
        <v>408</v>
      </c>
      <c r="Y37" s="142" t="s">
        <v>408</v>
      </c>
      <c r="Z37" s="142" t="s">
        <v>408</v>
      </c>
      <c r="AA37" s="142" t="s">
        <v>408</v>
      </c>
      <c r="AB37" s="142" t="s">
        <v>408</v>
      </c>
      <c r="AC37" s="142" t="s">
        <v>408</v>
      </c>
      <c r="AD37" s="142" t="s">
        <v>408</v>
      </c>
      <c r="AE37" s="142" t="s">
        <v>408</v>
      </c>
      <c r="AF37" s="160" t="s">
        <v>408</v>
      </c>
    </row>
    <row r="38" spans="1:32" x14ac:dyDescent="0.3">
      <c r="A38" s="77" t="str">
        <f>+A36</f>
        <v>Sapropel</v>
      </c>
      <c r="B38" s="78" t="s">
        <v>441</v>
      </c>
      <c r="C38" s="143" t="s">
        <v>408</v>
      </c>
      <c r="D38" s="143" t="s">
        <v>408</v>
      </c>
      <c r="E38" s="143" t="s">
        <v>408</v>
      </c>
      <c r="F38" s="143" t="s">
        <v>408</v>
      </c>
      <c r="G38" s="143" t="s">
        <v>408</v>
      </c>
      <c r="H38" s="143" t="s">
        <v>408</v>
      </c>
      <c r="I38" s="143" t="s">
        <v>408</v>
      </c>
      <c r="J38" s="143" t="s">
        <v>408</v>
      </c>
      <c r="K38" s="143" t="s">
        <v>408</v>
      </c>
      <c r="L38" s="143" t="s">
        <v>408</v>
      </c>
      <c r="M38" s="143" t="s">
        <v>408</v>
      </c>
      <c r="N38" s="143" t="s">
        <v>408</v>
      </c>
      <c r="O38" s="143" t="s">
        <v>408</v>
      </c>
      <c r="P38" s="143" t="s">
        <v>408</v>
      </c>
      <c r="Q38" s="143" t="s">
        <v>408</v>
      </c>
      <c r="R38" s="143" t="s">
        <v>408</v>
      </c>
      <c r="S38" s="143" t="s">
        <v>408</v>
      </c>
      <c r="T38" s="143" t="s">
        <v>408</v>
      </c>
      <c r="U38" s="143" t="s">
        <v>408</v>
      </c>
      <c r="V38" s="143" t="s">
        <v>408</v>
      </c>
      <c r="W38" s="143" t="s">
        <v>408</v>
      </c>
      <c r="X38" s="143" t="s">
        <v>408</v>
      </c>
      <c r="Y38" s="143" t="s">
        <v>408</v>
      </c>
      <c r="Z38" s="143" t="s">
        <v>408</v>
      </c>
      <c r="AA38" s="143" t="s">
        <v>408</v>
      </c>
      <c r="AB38" s="143" t="s">
        <v>408</v>
      </c>
      <c r="AC38" s="143" t="s">
        <v>408</v>
      </c>
      <c r="AD38" s="143" t="s">
        <v>408</v>
      </c>
      <c r="AE38" s="143" t="s">
        <v>408</v>
      </c>
      <c r="AF38" s="162" t="s">
        <v>408</v>
      </c>
    </row>
    <row r="39" spans="1:32" x14ac:dyDescent="0.3">
      <c r="A39" s="73" t="s">
        <v>723</v>
      </c>
      <c r="B39" s="74" t="s">
        <v>716</v>
      </c>
      <c r="C39" s="142" t="s">
        <v>408</v>
      </c>
      <c r="D39" s="142" t="s">
        <v>408</v>
      </c>
      <c r="E39" s="142" t="s">
        <v>408</v>
      </c>
      <c r="F39" s="142" t="s">
        <v>408</v>
      </c>
      <c r="G39" s="142" t="s">
        <v>408</v>
      </c>
      <c r="H39" s="142" t="s">
        <v>408</v>
      </c>
      <c r="I39" s="142" t="s">
        <v>408</v>
      </c>
      <c r="J39" s="142" t="s">
        <v>408</v>
      </c>
      <c r="K39" s="142">
        <v>3426</v>
      </c>
      <c r="L39" s="142">
        <v>3623</v>
      </c>
      <c r="M39" s="142">
        <v>3532.3</v>
      </c>
      <c r="N39" s="142">
        <v>2945</v>
      </c>
      <c r="O39" s="142">
        <v>3966</v>
      </c>
      <c r="P39" s="142">
        <v>5406</v>
      </c>
      <c r="Q39" s="142">
        <v>5860</v>
      </c>
      <c r="R39" s="142">
        <v>6466</v>
      </c>
      <c r="S39" s="142">
        <v>7205.5</v>
      </c>
      <c r="T39" s="142">
        <v>8775</v>
      </c>
      <c r="U39" s="142">
        <v>9606</v>
      </c>
      <c r="V39" s="142">
        <v>4375</v>
      </c>
      <c r="W39" s="142">
        <v>5599</v>
      </c>
      <c r="X39" s="142">
        <v>6585</v>
      </c>
      <c r="Y39" s="142">
        <v>4644</v>
      </c>
      <c r="Z39" s="142">
        <v>6234</v>
      </c>
      <c r="AA39" s="142">
        <v>6070</v>
      </c>
      <c r="AB39" s="142">
        <v>5885</v>
      </c>
      <c r="AC39" s="142">
        <v>6722</v>
      </c>
      <c r="AD39" s="142">
        <v>8325</v>
      </c>
      <c r="AE39" s="144">
        <v>7669</v>
      </c>
      <c r="AF39" s="160">
        <v>8901</v>
      </c>
    </row>
    <row r="40" spans="1:32" x14ac:dyDescent="0.3">
      <c r="A40" s="73" t="str">
        <f>+A39</f>
        <v>Gravel</v>
      </c>
      <c r="B40" s="74" t="s">
        <v>440</v>
      </c>
      <c r="C40" s="142" t="s">
        <v>408</v>
      </c>
      <c r="D40" s="142" t="s">
        <v>408</v>
      </c>
      <c r="E40" s="142" t="s">
        <v>408</v>
      </c>
      <c r="F40" s="142" t="s">
        <v>408</v>
      </c>
      <c r="G40" s="142" t="s">
        <v>408</v>
      </c>
      <c r="H40" s="142" t="s">
        <v>408</v>
      </c>
      <c r="I40" s="142" t="s">
        <v>408</v>
      </c>
      <c r="J40" s="142" t="s">
        <v>408</v>
      </c>
      <c r="K40" s="142">
        <v>3426</v>
      </c>
      <c r="L40" s="142">
        <v>3623</v>
      </c>
      <c r="M40" s="142">
        <v>3532.3</v>
      </c>
      <c r="N40" s="142">
        <v>2945</v>
      </c>
      <c r="O40" s="142">
        <v>3966</v>
      </c>
      <c r="P40" s="142">
        <v>5406</v>
      </c>
      <c r="Q40" s="142">
        <v>5860</v>
      </c>
      <c r="R40" s="142">
        <v>6466</v>
      </c>
      <c r="S40" s="142">
        <v>7205.5</v>
      </c>
      <c r="T40" s="142">
        <v>8775</v>
      </c>
      <c r="U40" s="142">
        <v>9606</v>
      </c>
      <c r="V40" s="142">
        <v>4375</v>
      </c>
      <c r="W40" s="142">
        <v>5599</v>
      </c>
      <c r="X40" s="142">
        <v>6535</v>
      </c>
      <c r="Y40" s="142">
        <v>4594</v>
      </c>
      <c r="Z40" s="142">
        <v>6184</v>
      </c>
      <c r="AA40" s="142">
        <v>6020</v>
      </c>
      <c r="AB40" s="142">
        <v>5835</v>
      </c>
      <c r="AC40" s="142">
        <v>6672</v>
      </c>
      <c r="AD40" s="142">
        <v>8275</v>
      </c>
      <c r="AE40" s="145">
        <f>+AE39-AE41</f>
        <v>7619</v>
      </c>
      <c r="AF40" s="161">
        <f>+AF39-AF41</f>
        <v>8851</v>
      </c>
    </row>
    <row r="41" spans="1:32" x14ac:dyDescent="0.3">
      <c r="A41" s="77" t="str">
        <f>+A39</f>
        <v>Gravel</v>
      </c>
      <c r="B41" s="78" t="s">
        <v>441</v>
      </c>
      <c r="C41" s="143" t="s">
        <v>408</v>
      </c>
      <c r="D41" s="143" t="s">
        <v>408</v>
      </c>
      <c r="E41" s="143" t="s">
        <v>408</v>
      </c>
      <c r="F41" s="143" t="s">
        <v>408</v>
      </c>
      <c r="G41" s="143" t="s">
        <v>408</v>
      </c>
      <c r="H41" s="143" t="s">
        <v>408</v>
      </c>
      <c r="I41" s="143" t="s">
        <v>408</v>
      </c>
      <c r="J41" s="143" t="s">
        <v>408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50</v>
      </c>
      <c r="Y41" s="143">
        <v>50</v>
      </c>
      <c r="Z41" s="143">
        <v>50</v>
      </c>
      <c r="AA41" s="143">
        <v>50</v>
      </c>
      <c r="AB41" s="143">
        <v>50</v>
      </c>
      <c r="AC41" s="143">
        <v>50</v>
      </c>
      <c r="AD41" s="143">
        <v>50</v>
      </c>
      <c r="AE41" s="146">
        <f>+AD41</f>
        <v>50</v>
      </c>
      <c r="AF41" s="146">
        <f>+AE41</f>
        <v>50</v>
      </c>
    </row>
    <row r="42" spans="1:32" x14ac:dyDescent="0.3">
      <c r="A42" s="73" t="s">
        <v>724</v>
      </c>
      <c r="B42" s="74" t="s">
        <v>716</v>
      </c>
      <c r="C42" s="142" t="s">
        <v>408</v>
      </c>
      <c r="D42" s="142" t="s">
        <v>408</v>
      </c>
      <c r="E42" s="142" t="s">
        <v>408</v>
      </c>
      <c r="F42" s="142" t="s">
        <v>408</v>
      </c>
      <c r="G42" s="142" t="s">
        <v>408</v>
      </c>
      <c r="H42" s="142" t="s">
        <v>408</v>
      </c>
      <c r="I42" s="142" t="s">
        <v>408</v>
      </c>
      <c r="J42" s="142" t="s">
        <v>408</v>
      </c>
      <c r="K42" s="142">
        <v>537</v>
      </c>
      <c r="L42" s="142">
        <v>752</v>
      </c>
      <c r="M42" s="142">
        <v>466</v>
      </c>
      <c r="N42" s="142">
        <v>402</v>
      </c>
      <c r="O42" s="142">
        <v>509</v>
      </c>
      <c r="P42" s="142">
        <v>788</v>
      </c>
      <c r="Q42" s="142">
        <v>1035</v>
      </c>
      <c r="R42" s="142">
        <v>828</v>
      </c>
      <c r="S42" s="142">
        <v>1155</v>
      </c>
      <c r="T42" s="142">
        <v>1262</v>
      </c>
      <c r="U42" s="142">
        <v>1582</v>
      </c>
      <c r="V42" s="142">
        <v>1314</v>
      </c>
      <c r="W42" s="142">
        <v>1384</v>
      </c>
      <c r="X42" s="142">
        <v>1680</v>
      </c>
      <c r="Y42" s="142">
        <v>1899</v>
      </c>
      <c r="Z42" s="142">
        <v>1917</v>
      </c>
      <c r="AA42" s="142">
        <v>2568</v>
      </c>
      <c r="AB42" s="142">
        <v>1903</v>
      </c>
      <c r="AC42" s="142">
        <v>2462</v>
      </c>
      <c r="AD42" s="142">
        <v>2856</v>
      </c>
      <c r="AE42" s="144">
        <v>2749</v>
      </c>
      <c r="AF42" s="160">
        <v>2450</v>
      </c>
    </row>
    <row r="43" spans="1:32" x14ac:dyDescent="0.3">
      <c r="A43" s="73" t="str">
        <f>+A42</f>
        <v>Sand</v>
      </c>
      <c r="B43" s="74" t="s">
        <v>440</v>
      </c>
      <c r="C43" s="142" t="s">
        <v>408</v>
      </c>
      <c r="D43" s="142" t="s">
        <v>408</v>
      </c>
      <c r="E43" s="142" t="s">
        <v>408</v>
      </c>
      <c r="F43" s="142" t="s">
        <v>408</v>
      </c>
      <c r="G43" s="142" t="s">
        <v>408</v>
      </c>
      <c r="H43" s="142" t="s">
        <v>408</v>
      </c>
      <c r="I43" s="142" t="s">
        <v>408</v>
      </c>
      <c r="J43" s="142" t="s">
        <v>408</v>
      </c>
      <c r="K43" s="142">
        <v>537</v>
      </c>
      <c r="L43" s="142">
        <v>752</v>
      </c>
      <c r="M43" s="142">
        <v>466</v>
      </c>
      <c r="N43" s="142">
        <v>402</v>
      </c>
      <c r="O43" s="142">
        <v>509</v>
      </c>
      <c r="P43" s="142">
        <v>788</v>
      </c>
      <c r="Q43" s="142">
        <v>1035</v>
      </c>
      <c r="R43" s="142">
        <v>828</v>
      </c>
      <c r="S43" s="142">
        <v>1155</v>
      </c>
      <c r="T43" s="142">
        <v>1262</v>
      </c>
      <c r="U43" s="142">
        <v>1582</v>
      </c>
      <c r="V43" s="142">
        <v>1314</v>
      </c>
      <c r="W43" s="142">
        <v>1384</v>
      </c>
      <c r="X43" s="142">
        <v>1680</v>
      </c>
      <c r="Y43" s="142">
        <v>1869</v>
      </c>
      <c r="Z43" s="142">
        <v>1857</v>
      </c>
      <c r="AA43" s="142">
        <v>2508</v>
      </c>
      <c r="AB43" s="142">
        <v>1843</v>
      </c>
      <c r="AC43" s="142">
        <v>2402</v>
      </c>
      <c r="AD43" s="142">
        <v>2796</v>
      </c>
      <c r="AE43" s="145">
        <f>+AE42-AE44</f>
        <v>2689</v>
      </c>
      <c r="AF43" s="161">
        <f>+AF42-AF44</f>
        <v>2390</v>
      </c>
    </row>
    <row r="44" spans="1:32" x14ac:dyDescent="0.3">
      <c r="A44" s="77" t="str">
        <f>+A42</f>
        <v>Sand</v>
      </c>
      <c r="B44" s="78" t="s">
        <v>441</v>
      </c>
      <c r="C44" s="143" t="s">
        <v>408</v>
      </c>
      <c r="D44" s="143" t="s">
        <v>408</v>
      </c>
      <c r="E44" s="143" t="s">
        <v>408</v>
      </c>
      <c r="F44" s="143" t="s">
        <v>408</v>
      </c>
      <c r="G44" s="143" t="s">
        <v>408</v>
      </c>
      <c r="H44" s="143" t="s">
        <v>408</v>
      </c>
      <c r="I44" s="143" t="s">
        <v>408</v>
      </c>
      <c r="J44" s="143" t="s">
        <v>408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30</v>
      </c>
      <c r="Z44" s="143">
        <v>60</v>
      </c>
      <c r="AA44" s="143">
        <v>60</v>
      </c>
      <c r="AB44" s="143">
        <v>60</v>
      </c>
      <c r="AC44" s="143">
        <v>60</v>
      </c>
      <c r="AD44" s="143">
        <v>60</v>
      </c>
      <c r="AE44" s="146">
        <f>+AD44</f>
        <v>60</v>
      </c>
      <c r="AF44" s="146">
        <f>+AE44</f>
        <v>60</v>
      </c>
    </row>
    <row r="45" spans="1:32" x14ac:dyDescent="0.3">
      <c r="A45" s="73" t="s">
        <v>725</v>
      </c>
      <c r="B45" s="73" t="s">
        <v>716</v>
      </c>
      <c r="C45" s="142" t="s">
        <v>408</v>
      </c>
      <c r="D45" s="142" t="s">
        <v>408</v>
      </c>
      <c r="E45" s="142" t="s">
        <v>408</v>
      </c>
      <c r="F45" s="142" t="s">
        <v>408</v>
      </c>
      <c r="G45" s="142" t="s">
        <v>408</v>
      </c>
      <c r="H45" s="142" t="s">
        <v>408</v>
      </c>
      <c r="I45" s="142" t="s">
        <v>408</v>
      </c>
      <c r="J45" s="142" t="s">
        <v>408</v>
      </c>
      <c r="K45" s="142">
        <v>493.2</v>
      </c>
      <c r="L45" s="142">
        <v>2562.5500000000002</v>
      </c>
      <c r="M45" s="142">
        <v>1779.14</v>
      </c>
      <c r="N45" s="142">
        <v>1756.02</v>
      </c>
      <c r="O45" s="142">
        <v>3352.375</v>
      </c>
      <c r="P45" s="142">
        <v>2375.9349999999999</v>
      </c>
      <c r="Q45" s="142">
        <v>2550.9</v>
      </c>
      <c r="R45" s="142">
        <v>3341.4349999999999</v>
      </c>
      <c r="S45" s="142">
        <v>3341.1959999999999</v>
      </c>
      <c r="T45" s="142">
        <v>1986.3979999999999</v>
      </c>
      <c r="U45" s="142">
        <v>3515.5149999999999</v>
      </c>
      <c r="V45" s="142">
        <v>2857.4090000000001</v>
      </c>
      <c r="W45" s="142">
        <v>1673.8530000000001</v>
      </c>
      <c r="X45" s="142">
        <v>2136</v>
      </c>
      <c r="Y45" s="142">
        <v>2182</v>
      </c>
      <c r="Z45" s="142">
        <v>2897</v>
      </c>
      <c r="AA45" s="142">
        <v>2917</v>
      </c>
      <c r="AB45" s="142">
        <v>3179.4</v>
      </c>
      <c r="AC45" s="142">
        <v>2353</v>
      </c>
      <c r="AD45" s="142">
        <v>2583</v>
      </c>
      <c r="AE45" s="144">
        <v>3359</v>
      </c>
      <c r="AF45" s="160">
        <v>3316.1</v>
      </c>
    </row>
    <row r="46" spans="1:32" x14ac:dyDescent="0.3">
      <c r="A46" s="73" t="str">
        <f>+A45</f>
        <v>Peat</v>
      </c>
      <c r="B46" s="73" t="s">
        <v>440</v>
      </c>
      <c r="C46" s="142" t="s">
        <v>408</v>
      </c>
      <c r="D46" s="142" t="s">
        <v>408</v>
      </c>
      <c r="E46" s="142" t="s">
        <v>408</v>
      </c>
      <c r="F46" s="142" t="s">
        <v>408</v>
      </c>
      <c r="G46" s="142" t="s">
        <v>408</v>
      </c>
      <c r="H46" s="142" t="s">
        <v>408</v>
      </c>
      <c r="I46" s="142" t="s">
        <v>408</v>
      </c>
      <c r="J46" s="142" t="s">
        <v>408</v>
      </c>
      <c r="K46" s="142">
        <v>493.2</v>
      </c>
      <c r="L46" s="142">
        <v>2562.5500000000002</v>
      </c>
      <c r="M46" s="142">
        <v>1779.14</v>
      </c>
      <c r="N46" s="142">
        <v>1756.02</v>
      </c>
      <c r="O46" s="142">
        <v>3352.375</v>
      </c>
      <c r="P46" s="142">
        <v>2335.9349999999999</v>
      </c>
      <c r="Q46" s="142">
        <v>2510.9</v>
      </c>
      <c r="R46" s="142">
        <v>3301.4349999999999</v>
      </c>
      <c r="S46" s="142">
        <v>3301.1959999999999</v>
      </c>
      <c r="T46" s="142">
        <v>1946.3979999999999</v>
      </c>
      <c r="U46" s="142">
        <v>3475.5149999999999</v>
      </c>
      <c r="V46" s="142">
        <v>2817.4090000000001</v>
      </c>
      <c r="W46" s="142">
        <v>1633.8530000000001</v>
      </c>
      <c r="X46" s="142">
        <v>2096</v>
      </c>
      <c r="Y46" s="142">
        <v>2142</v>
      </c>
      <c r="Z46" s="142">
        <v>2857</v>
      </c>
      <c r="AA46" s="142">
        <v>2837</v>
      </c>
      <c r="AB46" s="142">
        <v>3099.4</v>
      </c>
      <c r="AC46" s="142">
        <v>2273</v>
      </c>
      <c r="AD46" s="142">
        <v>2503</v>
      </c>
      <c r="AE46" s="145">
        <f>+AE45-AE47</f>
        <v>3279</v>
      </c>
      <c r="AF46" s="161">
        <f>+AF45-AF47</f>
        <v>3236.1</v>
      </c>
    </row>
    <row r="47" spans="1:32" x14ac:dyDescent="0.3">
      <c r="A47" s="77" t="str">
        <f>+A45</f>
        <v>Peat</v>
      </c>
      <c r="B47" s="78" t="s">
        <v>441</v>
      </c>
      <c r="C47" s="143" t="s">
        <v>408</v>
      </c>
      <c r="D47" s="143" t="s">
        <v>408</v>
      </c>
      <c r="E47" s="143" t="s">
        <v>408</v>
      </c>
      <c r="F47" s="143" t="s">
        <v>408</v>
      </c>
      <c r="G47" s="143" t="s">
        <v>408</v>
      </c>
      <c r="H47" s="143" t="s">
        <v>408</v>
      </c>
      <c r="I47" s="143" t="s">
        <v>408</v>
      </c>
      <c r="J47" s="143" t="s">
        <v>408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40</v>
      </c>
      <c r="Q47" s="143">
        <v>40</v>
      </c>
      <c r="R47" s="143">
        <v>40</v>
      </c>
      <c r="S47" s="143">
        <v>40</v>
      </c>
      <c r="T47" s="143">
        <v>40</v>
      </c>
      <c r="U47" s="143">
        <v>40</v>
      </c>
      <c r="V47" s="143">
        <v>40</v>
      </c>
      <c r="W47" s="143">
        <v>40</v>
      </c>
      <c r="X47" s="143">
        <v>40</v>
      </c>
      <c r="Y47" s="143">
        <v>40</v>
      </c>
      <c r="Z47" s="143">
        <v>40</v>
      </c>
      <c r="AA47" s="143">
        <v>80</v>
      </c>
      <c r="AB47" s="143">
        <v>80</v>
      </c>
      <c r="AC47" s="143">
        <v>80</v>
      </c>
      <c r="AD47" s="143">
        <v>80</v>
      </c>
      <c r="AE47" s="146">
        <f>+AD47</f>
        <v>80</v>
      </c>
      <c r="AF47" s="146">
        <f>+AE47</f>
        <v>80</v>
      </c>
    </row>
    <row r="48" spans="1:32" x14ac:dyDescent="0.3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3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8" x14ac:dyDescent="0.35">
      <c r="A50" s="13" t="s">
        <v>736</v>
      </c>
      <c r="B50" s="3"/>
      <c r="C50" s="3"/>
      <c r="D50" s="4"/>
      <c r="E50" s="4"/>
      <c r="F50" s="4"/>
      <c r="G50" s="4"/>
      <c r="H50" s="4"/>
      <c r="I50" s="4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3">
      <c r="A51" s="10" t="s">
        <v>569</v>
      </c>
      <c r="B51" s="3"/>
      <c r="C51" s="3"/>
      <c r="D51" s="4"/>
      <c r="E51" s="4"/>
      <c r="F51" s="4"/>
      <c r="G51" s="4"/>
      <c r="H51" s="4"/>
      <c r="I51" s="4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3">
      <c r="A52" s="11"/>
      <c r="B52" s="3"/>
      <c r="C52" s="3"/>
      <c r="D52" s="4"/>
      <c r="E52" s="4"/>
      <c r="F52" s="4"/>
      <c r="G52" s="4"/>
      <c r="H52" s="4"/>
      <c r="I52" s="4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3">
      <c r="A53" s="6" t="s">
        <v>570</v>
      </c>
      <c r="B53" s="3"/>
      <c r="C53" s="3"/>
      <c r="D53" s="4"/>
      <c r="E53" s="4"/>
      <c r="F53" s="4"/>
      <c r="G53" s="4"/>
      <c r="H53" s="4"/>
      <c r="I53" s="4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3">
      <c r="A54" s="12" t="s">
        <v>442</v>
      </c>
      <c r="B54" s="3"/>
      <c r="C54" s="3"/>
      <c r="D54" s="4"/>
      <c r="E54" s="4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3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6.2" x14ac:dyDescent="0.3">
      <c r="A56" s="87" t="s">
        <v>735</v>
      </c>
      <c r="B56" s="88" t="s">
        <v>733</v>
      </c>
      <c r="C56" s="89" t="s">
        <v>734</v>
      </c>
      <c r="D56" s="4"/>
      <c r="E56" s="4"/>
      <c r="F56" s="4"/>
      <c r="G56" s="4"/>
      <c r="H56" s="4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1" x14ac:dyDescent="0.3">
      <c r="A57" s="83" t="s">
        <v>718</v>
      </c>
      <c r="B57" s="85">
        <v>2.84</v>
      </c>
      <c r="C57" s="4"/>
      <c r="D57" s="4"/>
      <c r="E57" s="4"/>
      <c r="F57" s="4"/>
      <c r="G57" s="4"/>
      <c r="H57" s="4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1" x14ac:dyDescent="0.3">
      <c r="A58" s="83" t="s">
        <v>719</v>
      </c>
      <c r="B58" s="85">
        <v>2.7</v>
      </c>
      <c r="C58" s="4"/>
      <c r="D58" s="4"/>
      <c r="E58" s="4"/>
      <c r="F58" s="4"/>
      <c r="G58" s="4"/>
      <c r="H58" s="4"/>
      <c r="I58" s="4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1" x14ac:dyDescent="0.3">
      <c r="A59" s="83" t="s">
        <v>720</v>
      </c>
      <c r="B59" s="86">
        <v>1.95</v>
      </c>
      <c r="C59" s="84" t="s">
        <v>731</v>
      </c>
      <c r="D59" s="4"/>
      <c r="E59" s="4"/>
      <c r="F59" s="4"/>
      <c r="G59" s="4"/>
      <c r="H59" s="4"/>
      <c r="I59" s="4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1" x14ac:dyDescent="0.3">
      <c r="A60" s="83" t="s">
        <v>723</v>
      </c>
      <c r="B60" s="85">
        <v>1.48</v>
      </c>
      <c r="C60" s="21"/>
      <c r="D60" s="4"/>
      <c r="E60" s="4"/>
      <c r="F60" s="4"/>
      <c r="G60" s="4"/>
      <c r="H60" s="4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1" x14ac:dyDescent="0.3">
      <c r="A61" s="83" t="s">
        <v>724</v>
      </c>
      <c r="B61" s="85">
        <v>1.337</v>
      </c>
      <c r="C61" s="21"/>
      <c r="D61" s="4"/>
      <c r="E61" s="4"/>
      <c r="F61" s="4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1" x14ac:dyDescent="0.3">
      <c r="A62" s="90" t="s">
        <v>725</v>
      </c>
      <c r="B62" s="91">
        <v>0.215</v>
      </c>
      <c r="C62" s="92" t="s">
        <v>732</v>
      </c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1" x14ac:dyDescent="0.3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3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8" x14ac:dyDescent="0.3">
      <c r="A65" s="9" t="s">
        <v>740</v>
      </c>
      <c r="B65" s="3"/>
      <c r="C65" s="93"/>
      <c r="D65" s="4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3">
      <c r="A66" s="10" t="s">
        <v>568</v>
      </c>
      <c r="B66" s="3"/>
      <c r="C66" s="3"/>
      <c r="D66" s="4"/>
      <c r="E66" s="4"/>
      <c r="F66" s="4"/>
      <c r="G66" s="4"/>
      <c r="H66" s="4"/>
      <c r="I66" s="4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3">
      <c r="A67" s="11" t="s">
        <v>737</v>
      </c>
      <c r="B67" s="3"/>
      <c r="C67" s="3"/>
      <c r="D67" s="4"/>
      <c r="E67" s="4"/>
      <c r="F67" s="4"/>
      <c r="G67" s="4"/>
      <c r="H67" s="4"/>
      <c r="I67" s="4"/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3">
      <c r="A68" s="6" t="s">
        <v>570</v>
      </c>
      <c r="B68" s="3"/>
      <c r="C68" s="3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3">
      <c r="A69" s="12" t="s">
        <v>429</v>
      </c>
      <c r="B69" s="3"/>
      <c r="C69" s="3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3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3">
      <c r="A71" s="94" t="s">
        <v>739</v>
      </c>
      <c r="B71" s="94" t="s">
        <v>738</v>
      </c>
      <c r="C71" s="3"/>
      <c r="D71" s="4"/>
      <c r="E71" s="4"/>
      <c r="F71" s="4"/>
      <c r="G71" s="4"/>
      <c r="H71" s="4"/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3">
      <c r="A72" s="3" t="s">
        <v>443</v>
      </c>
      <c r="B72" s="96">
        <v>0.55000000000000004</v>
      </c>
      <c r="C72" s="3"/>
      <c r="D72" s="4"/>
      <c r="E72" s="4"/>
      <c r="F72" s="4"/>
      <c r="G72" s="4"/>
      <c r="H72" s="4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3">
      <c r="A73" s="3" t="s">
        <v>444</v>
      </c>
      <c r="B73" s="96">
        <v>0.3</v>
      </c>
      <c r="C73" s="3"/>
      <c r="D73" s="4"/>
      <c r="E73" s="4"/>
      <c r="F73" s="4"/>
      <c r="G73" s="4"/>
      <c r="H73" s="4"/>
      <c r="I73" s="4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3">
      <c r="A74" s="3" t="s">
        <v>445</v>
      </c>
      <c r="B74" s="96">
        <v>0.09</v>
      </c>
      <c r="C74" s="3"/>
      <c r="D74" s="4"/>
      <c r="E74" s="4"/>
      <c r="F74" s="4"/>
      <c r="G74" s="4"/>
      <c r="H74" s="4"/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3">
      <c r="A75" s="3" t="s">
        <v>446</v>
      </c>
      <c r="B75" s="96">
        <v>0.06</v>
      </c>
      <c r="C75" s="3"/>
      <c r="D75" s="4"/>
      <c r="E75" s="4"/>
      <c r="F75" s="4"/>
      <c r="G75" s="4"/>
      <c r="H75" s="4"/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3">
      <c r="A76" s="158" t="s">
        <v>687</v>
      </c>
      <c r="B76" s="97">
        <f>-SUM(B72:B75)</f>
        <v>-1</v>
      </c>
      <c r="C76" s="3"/>
      <c r="D76" s="4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3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8" x14ac:dyDescent="0.35">
      <c r="A78" s="13" t="s">
        <v>743</v>
      </c>
      <c r="B78" s="3"/>
      <c r="C78" s="3"/>
      <c r="D78" s="4"/>
      <c r="E78" s="4"/>
      <c r="F78" s="4"/>
      <c r="G78" s="4"/>
      <c r="H78" s="4"/>
      <c r="I78" s="4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3">
      <c r="A79" s="10" t="s">
        <v>569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3">
      <c r="A80" s="11" t="s">
        <v>741</v>
      </c>
      <c r="B80" s="3"/>
      <c r="C80" s="3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3" x14ac:dyDescent="0.3">
      <c r="A81" s="6" t="s">
        <v>570</v>
      </c>
      <c r="B81" s="3"/>
      <c r="C81" s="3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3" x14ac:dyDescent="0.3">
      <c r="A82" s="155" t="s">
        <v>742</v>
      </c>
      <c r="B82" s="3"/>
      <c r="C82" s="3"/>
      <c r="D82" s="4"/>
      <c r="E82" s="4"/>
      <c r="F82" s="4"/>
      <c r="G82" s="4"/>
      <c r="H82" s="4"/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3" x14ac:dyDescent="0.3">
      <c r="A83" s="3"/>
      <c r="B83" s="205" t="s">
        <v>744</v>
      </c>
      <c r="C83" s="141" t="s">
        <v>745</v>
      </c>
      <c r="D83" s="140"/>
      <c r="E83" s="140"/>
      <c r="F83" s="140"/>
      <c r="G83" s="140"/>
      <c r="H83" s="140"/>
      <c r="I83" s="140"/>
      <c r="J83" s="140"/>
      <c r="K83" s="14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33" s="2" customFormat="1" x14ac:dyDescent="0.3">
      <c r="A84" s="18" t="s">
        <v>573</v>
      </c>
      <c r="B84" s="206"/>
      <c r="C84" s="18">
        <v>1990</v>
      </c>
      <c r="D84" s="18">
        <v>1991</v>
      </c>
      <c r="E84" s="18">
        <v>1992</v>
      </c>
      <c r="F84" s="18">
        <v>1993</v>
      </c>
      <c r="G84" s="18">
        <v>1994</v>
      </c>
      <c r="H84" s="18">
        <v>1995</v>
      </c>
      <c r="I84" s="18">
        <v>1996</v>
      </c>
      <c r="J84" s="18">
        <v>1997</v>
      </c>
      <c r="K84" s="18">
        <v>1998</v>
      </c>
      <c r="L84" s="18">
        <v>1999</v>
      </c>
      <c r="M84" s="18">
        <v>2000</v>
      </c>
      <c r="N84" s="18">
        <v>2001</v>
      </c>
      <c r="O84" s="18">
        <v>2002</v>
      </c>
      <c r="P84" s="18">
        <v>2003</v>
      </c>
      <c r="Q84" s="18">
        <v>2004</v>
      </c>
      <c r="R84" s="18">
        <v>2005</v>
      </c>
      <c r="S84" s="18">
        <v>2006</v>
      </c>
      <c r="T84" s="18">
        <v>2007</v>
      </c>
      <c r="U84" s="18">
        <v>2008</v>
      </c>
      <c r="V84" s="18">
        <v>2009</v>
      </c>
      <c r="W84" s="18">
        <v>2010</v>
      </c>
      <c r="X84" s="18">
        <v>2011</v>
      </c>
      <c r="Y84" s="18">
        <v>2012</v>
      </c>
      <c r="Z84" s="18">
        <v>2013</v>
      </c>
      <c r="AA84" s="18">
        <v>2014</v>
      </c>
      <c r="AB84" s="18">
        <v>2015</v>
      </c>
      <c r="AC84" s="18">
        <v>2016</v>
      </c>
      <c r="AD84" s="18">
        <v>2017</v>
      </c>
      <c r="AE84" s="18">
        <v>2018</v>
      </c>
      <c r="AG84" s="6" t="s">
        <v>578</v>
      </c>
    </row>
    <row r="85" spans="1:33" x14ac:dyDescent="0.3">
      <c r="A85" s="134" t="s">
        <v>746</v>
      </c>
      <c r="B85" s="135">
        <v>0</v>
      </c>
      <c r="C85" s="135">
        <f t="shared" ref="C85" si="1">IFERROR(AVERAGEIF(C86:C89,"&gt;0"),0)</f>
        <v>0</v>
      </c>
      <c r="D85" s="135">
        <f t="shared" ref="D85" si="2">IFERROR(AVERAGEIF(D86:D89,"&gt;0"),0)</f>
        <v>0</v>
      </c>
      <c r="E85" s="135">
        <f t="shared" ref="E85" si="3">IFERROR(AVERAGEIF(E86:E89,"&gt;0"),0)</f>
        <v>0</v>
      </c>
      <c r="F85" s="135">
        <f t="shared" ref="F85" si="4">IFERROR(AVERAGEIF(F86:F89,"&gt;0"),0)</f>
        <v>0</v>
      </c>
      <c r="G85" s="135">
        <f t="shared" ref="G85" si="5">IFERROR(AVERAGEIF(G86:G89,"&gt;0"),0)</f>
        <v>0</v>
      </c>
      <c r="H85" s="135">
        <f t="shared" ref="H85" si="6">IFERROR(AVERAGEIF(H86:H89,"&gt;0"),0)</f>
        <v>0</v>
      </c>
      <c r="I85" s="135">
        <f t="shared" ref="I85" si="7">IFERROR(AVERAGEIF(I86:I89,"&gt;0"),0)</f>
        <v>0</v>
      </c>
      <c r="J85" s="135">
        <f t="shared" ref="J85" si="8">IFERROR(AVERAGEIF(J86:J89,"&gt;0"),0)</f>
        <v>0</v>
      </c>
      <c r="K85" s="135">
        <f t="shared" ref="K85" si="9">IFERROR(AVERAGEIF(K86:K89,"&gt;0"),0)</f>
        <v>0</v>
      </c>
      <c r="L85" s="135">
        <f t="shared" ref="L85" si="10">IFERROR(AVERAGEIF(L86:L89,"&gt;0"),0)</f>
        <v>0</v>
      </c>
      <c r="M85" s="135">
        <f t="shared" ref="M85" si="11">IFERROR(AVERAGEIF(M86:M89,"&gt;0"),0)</f>
        <v>0</v>
      </c>
      <c r="N85" s="135">
        <f t="shared" ref="N85" si="12">IFERROR(AVERAGEIF(N86:N89,"&gt;0"),0)</f>
        <v>0</v>
      </c>
      <c r="O85" s="135">
        <f t="shared" ref="O85" si="13">IFERROR(AVERAGEIF(O86:O89,"&gt;0"),0)</f>
        <v>0</v>
      </c>
      <c r="P85" s="135">
        <f t="shared" ref="P85" si="14">IFERROR(AVERAGEIF(P86:P89,"&gt;0"),0)</f>
        <v>0</v>
      </c>
      <c r="Q85" s="135">
        <f t="shared" ref="Q85" si="15">IFERROR(AVERAGEIF(Q86:Q89,"&gt;0"),0)</f>
        <v>0</v>
      </c>
      <c r="R85" s="135">
        <f t="shared" ref="R85" si="16">IFERROR(AVERAGEIF(R86:R89,"&gt;0"),0)</f>
        <v>0</v>
      </c>
      <c r="S85" s="135">
        <f t="shared" ref="S85" si="17">IFERROR(AVERAGEIF(S86:S89,"&gt;0"),0)</f>
        <v>0</v>
      </c>
      <c r="T85" s="135">
        <f t="shared" ref="T85" si="18">IFERROR(AVERAGEIF(T86:T89,"&gt;0"),0)</f>
        <v>0</v>
      </c>
      <c r="U85" s="135">
        <f t="shared" ref="U85" si="19">IFERROR(AVERAGEIF(U86:U89,"&gt;0"),0)</f>
        <v>0</v>
      </c>
      <c r="V85" s="135">
        <f t="shared" ref="V85" si="20">IFERROR(AVERAGEIF(V86:V89,"&gt;0"),0)</f>
        <v>0</v>
      </c>
      <c r="W85" s="135">
        <f t="shared" ref="W85" si="21">IFERROR(AVERAGEIF(W86:W89,"&gt;0"),0)</f>
        <v>0</v>
      </c>
      <c r="X85" s="135">
        <f t="shared" ref="X85" si="22">IFERROR(AVERAGEIF(X86:X89,"&gt;0"),0)</f>
        <v>0</v>
      </c>
      <c r="Y85" s="135">
        <f t="shared" ref="Y85" si="23">IFERROR(AVERAGEIF(Y86:Y89,"&gt;0"),0)</f>
        <v>0</v>
      </c>
      <c r="Z85" s="135">
        <f t="shared" ref="Z85" si="24">IFERROR(AVERAGEIF(Z86:Z89,"&gt;0"),0)</f>
        <v>0</v>
      </c>
      <c r="AA85" s="135">
        <f t="shared" ref="AA85" si="25">IFERROR(AVERAGEIF(AA86:AA89,"&gt;0"),0)</f>
        <v>0</v>
      </c>
      <c r="AB85" s="135">
        <f t="shared" ref="AB85" si="26">IFERROR(AVERAGEIF(AB86:AB89,"&gt;0"),0)</f>
        <v>0</v>
      </c>
      <c r="AC85" s="135">
        <f t="shared" ref="AC85" si="27">IFERROR(AVERAGEIF(AC86:AC89,"&gt;0"),0)</f>
        <v>0</v>
      </c>
      <c r="AD85" s="135">
        <f t="shared" ref="AD85" si="28">IFERROR(AVERAGEIF(AD86:AD89,"&gt;0"),0)</f>
        <v>0</v>
      </c>
      <c r="AE85" s="135">
        <f>IFERROR(AVERAGEIF(AE86:AE89,"&gt;0"),0)</f>
        <v>0</v>
      </c>
      <c r="AG85" s="154">
        <f>+SUM(R85:AE85)/COUNT(R85:AE85)</f>
        <v>0</v>
      </c>
    </row>
    <row r="86" spans="1:33" x14ac:dyDescent="0.3">
      <c r="A86" s="121" t="s">
        <v>752</v>
      </c>
      <c r="B86" s="3">
        <v>0</v>
      </c>
      <c r="C86" s="23" t="s">
        <v>408</v>
      </c>
      <c r="D86" s="23" t="s">
        <v>408</v>
      </c>
      <c r="E86" s="23" t="s">
        <v>408</v>
      </c>
      <c r="F86" s="23" t="s">
        <v>408</v>
      </c>
      <c r="G86" s="23" t="s">
        <v>408</v>
      </c>
      <c r="H86" s="23" t="s">
        <v>408</v>
      </c>
      <c r="I86" s="23" t="s">
        <v>408</v>
      </c>
      <c r="J86" s="23" t="s">
        <v>408</v>
      </c>
      <c r="K86" s="23" t="s">
        <v>408</v>
      </c>
      <c r="L86" s="23" t="s">
        <v>408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0</v>
      </c>
      <c r="AD86" s="142">
        <v>0</v>
      </c>
      <c r="AE86" s="142">
        <v>0</v>
      </c>
    </row>
    <row r="87" spans="1:33" x14ac:dyDescent="0.3">
      <c r="A87" s="25" t="s">
        <v>753</v>
      </c>
      <c r="B87" s="3">
        <v>0</v>
      </c>
      <c r="C87" s="23" t="s">
        <v>408</v>
      </c>
      <c r="D87" s="23" t="s">
        <v>408</v>
      </c>
      <c r="E87" s="23" t="s">
        <v>408</v>
      </c>
      <c r="F87" s="23" t="s">
        <v>408</v>
      </c>
      <c r="G87" s="23" t="s">
        <v>408</v>
      </c>
      <c r="H87" s="23" t="s">
        <v>408</v>
      </c>
      <c r="I87" s="23" t="s">
        <v>408</v>
      </c>
      <c r="J87" s="23" t="s">
        <v>408</v>
      </c>
      <c r="K87" s="23" t="s">
        <v>408</v>
      </c>
      <c r="L87" s="23" t="s">
        <v>408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2">
        <v>0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0</v>
      </c>
      <c r="AA87" s="142">
        <v>0</v>
      </c>
      <c r="AB87" s="142">
        <v>0</v>
      </c>
      <c r="AC87" s="142">
        <v>0</v>
      </c>
      <c r="AD87" s="142">
        <v>0</v>
      </c>
      <c r="AE87" s="142">
        <v>0</v>
      </c>
    </row>
    <row r="88" spans="1:33" x14ac:dyDescent="0.3">
      <c r="A88" s="25" t="s">
        <v>754</v>
      </c>
      <c r="B88" s="3">
        <v>0</v>
      </c>
      <c r="C88" s="23" t="s">
        <v>408</v>
      </c>
      <c r="D88" s="23" t="s">
        <v>408</v>
      </c>
      <c r="E88" s="23" t="s">
        <v>408</v>
      </c>
      <c r="F88" s="23" t="s">
        <v>408</v>
      </c>
      <c r="G88" s="23" t="s">
        <v>408</v>
      </c>
      <c r="H88" s="23" t="s">
        <v>408</v>
      </c>
      <c r="I88" s="23" t="s">
        <v>408</v>
      </c>
      <c r="J88" s="23" t="s">
        <v>408</v>
      </c>
      <c r="K88" s="23" t="s">
        <v>408</v>
      </c>
      <c r="L88" s="23" t="s">
        <v>408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0</v>
      </c>
      <c r="AC88" s="142">
        <v>0</v>
      </c>
      <c r="AD88" s="142">
        <v>0</v>
      </c>
      <c r="AE88" s="142">
        <v>0</v>
      </c>
    </row>
    <row r="89" spans="1:33" x14ac:dyDescent="0.3">
      <c r="A89" s="26" t="s">
        <v>755</v>
      </c>
      <c r="B89" s="95">
        <v>0</v>
      </c>
      <c r="C89" s="24" t="s">
        <v>408</v>
      </c>
      <c r="D89" s="24" t="s">
        <v>408</v>
      </c>
      <c r="E89" s="24" t="s">
        <v>408</v>
      </c>
      <c r="F89" s="24" t="s">
        <v>408</v>
      </c>
      <c r="G89" s="24" t="s">
        <v>408</v>
      </c>
      <c r="H89" s="24" t="s">
        <v>408</v>
      </c>
      <c r="I89" s="24" t="s">
        <v>408</v>
      </c>
      <c r="J89" s="24" t="s">
        <v>408</v>
      </c>
      <c r="K89" s="24" t="s">
        <v>408</v>
      </c>
      <c r="L89" s="24" t="s">
        <v>408</v>
      </c>
      <c r="M89" s="143">
        <v>0</v>
      </c>
      <c r="N89" s="143">
        <v>0</v>
      </c>
      <c r="O89" s="143">
        <v>0</v>
      </c>
      <c r="P89" s="143">
        <v>0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43">
        <v>0</v>
      </c>
      <c r="AD89" s="143">
        <v>0</v>
      </c>
      <c r="AE89" s="143">
        <v>0</v>
      </c>
    </row>
    <row r="90" spans="1:33" x14ac:dyDescent="0.3">
      <c r="A90" s="134" t="s">
        <v>747</v>
      </c>
      <c r="B90" s="135">
        <v>1</v>
      </c>
      <c r="C90" s="135">
        <f t="shared" ref="C90" si="29">IFERROR(AVERAGEIF(C91:C94,"&gt;0"),0)</f>
        <v>0</v>
      </c>
      <c r="D90" s="135">
        <f t="shared" ref="D90" si="30">IFERROR(AVERAGEIF(D91:D94,"&gt;0"),0)</f>
        <v>0</v>
      </c>
      <c r="E90" s="135">
        <f t="shared" ref="E90" si="31">IFERROR(AVERAGEIF(E91:E94,"&gt;0"),0)</f>
        <v>0</v>
      </c>
      <c r="F90" s="135">
        <f t="shared" ref="F90" si="32">IFERROR(AVERAGEIF(F91:F94,"&gt;0"),0)</f>
        <v>0</v>
      </c>
      <c r="G90" s="135">
        <f t="shared" ref="G90" si="33">IFERROR(AVERAGEIF(G91:G94,"&gt;0"),0)</f>
        <v>0</v>
      </c>
      <c r="H90" s="135">
        <f t="shared" ref="H90" si="34">IFERROR(AVERAGEIF(H91:H94,"&gt;0"),0)</f>
        <v>0</v>
      </c>
      <c r="I90" s="135">
        <f t="shared" ref="I90" si="35">IFERROR(AVERAGEIF(I91:I94,"&gt;0"),0)</f>
        <v>0</v>
      </c>
      <c r="J90" s="135">
        <f t="shared" ref="J90" si="36">IFERROR(AVERAGEIF(J91:J94,"&gt;0"),0)</f>
        <v>0</v>
      </c>
      <c r="K90" s="135">
        <f t="shared" ref="K90" si="37">IFERROR(AVERAGEIF(K91:K94,"&gt;0"),0)</f>
        <v>0</v>
      </c>
      <c r="L90" s="135">
        <f t="shared" ref="L90" si="38">IFERROR(AVERAGEIF(L91:L94,"&gt;0"),0)</f>
        <v>0</v>
      </c>
      <c r="M90" s="135">
        <f t="shared" ref="M90:AD90" si="39">IFERROR(AVERAGEIF(M91:M94,"&gt;0"),0)</f>
        <v>0</v>
      </c>
      <c r="N90" s="135">
        <f t="shared" si="39"/>
        <v>0</v>
      </c>
      <c r="O90" s="135">
        <f t="shared" si="39"/>
        <v>0</v>
      </c>
      <c r="P90" s="135">
        <f t="shared" si="39"/>
        <v>0</v>
      </c>
      <c r="Q90" s="135">
        <f t="shared" si="39"/>
        <v>0</v>
      </c>
      <c r="R90" s="135">
        <f t="shared" si="39"/>
        <v>0</v>
      </c>
      <c r="S90" s="135">
        <f t="shared" si="39"/>
        <v>0</v>
      </c>
      <c r="T90" s="135">
        <f t="shared" si="39"/>
        <v>0</v>
      </c>
      <c r="U90" s="135">
        <f t="shared" si="39"/>
        <v>0</v>
      </c>
      <c r="V90" s="135">
        <f t="shared" si="39"/>
        <v>42</v>
      </c>
      <c r="W90" s="135">
        <f t="shared" si="39"/>
        <v>137</v>
      </c>
      <c r="X90" s="135">
        <f t="shared" si="39"/>
        <v>165</v>
      </c>
      <c r="Y90" s="135">
        <f t="shared" si="39"/>
        <v>0</v>
      </c>
      <c r="Z90" s="135">
        <f t="shared" si="39"/>
        <v>0</v>
      </c>
      <c r="AA90" s="135">
        <f t="shared" si="39"/>
        <v>50</v>
      </c>
      <c r="AB90" s="135">
        <f t="shared" si="39"/>
        <v>53</v>
      </c>
      <c r="AC90" s="135">
        <f t="shared" si="39"/>
        <v>58</v>
      </c>
      <c r="AD90" s="135">
        <f t="shared" si="39"/>
        <v>107</v>
      </c>
      <c r="AE90" s="135">
        <f>IFERROR(AVERAGEIF(AE91:AE94,"&gt;0"),0)</f>
        <v>53</v>
      </c>
      <c r="AG90" s="154">
        <f>+SUM(R90:AE90)/COUNT(R90:AE90)</f>
        <v>47.5</v>
      </c>
    </row>
    <row r="91" spans="1:33" s="116" customFormat="1" x14ac:dyDescent="0.3">
      <c r="A91" s="25" t="str">
        <f>+$A$86</f>
        <v>Quarry and gravel road watering</v>
      </c>
      <c r="B91" s="93">
        <v>1</v>
      </c>
      <c r="C91" s="23" t="s">
        <v>408</v>
      </c>
      <c r="D91" s="23" t="s">
        <v>408</v>
      </c>
      <c r="E91" s="23" t="s">
        <v>408</v>
      </c>
      <c r="F91" s="23" t="s">
        <v>408</v>
      </c>
      <c r="G91" s="23" t="s">
        <v>408</v>
      </c>
      <c r="H91" s="23" t="s">
        <v>408</v>
      </c>
      <c r="I91" s="23" t="s">
        <v>408</v>
      </c>
      <c r="J91" s="23" t="s">
        <v>408</v>
      </c>
      <c r="K91" s="23" t="s">
        <v>408</v>
      </c>
      <c r="L91" s="23" t="s">
        <v>408</v>
      </c>
      <c r="M91" s="142">
        <f>+V120</f>
        <v>0</v>
      </c>
      <c r="N91" s="142">
        <f t="shared" ref="N91:AE91" si="40">+W120</f>
        <v>0</v>
      </c>
      <c r="O91" s="142">
        <f t="shared" si="40"/>
        <v>0</v>
      </c>
      <c r="P91" s="142">
        <f t="shared" si="40"/>
        <v>0</v>
      </c>
      <c r="Q91" s="142">
        <f t="shared" si="40"/>
        <v>0</v>
      </c>
      <c r="R91" s="142">
        <f t="shared" si="40"/>
        <v>0</v>
      </c>
      <c r="S91" s="142">
        <f t="shared" si="40"/>
        <v>0</v>
      </c>
      <c r="T91" s="142">
        <f t="shared" si="40"/>
        <v>0</v>
      </c>
      <c r="U91" s="142">
        <f t="shared" si="40"/>
        <v>0</v>
      </c>
      <c r="V91" s="142">
        <f t="shared" si="40"/>
        <v>42</v>
      </c>
      <c r="W91" s="142">
        <f t="shared" si="40"/>
        <v>137</v>
      </c>
      <c r="X91" s="142">
        <f t="shared" si="40"/>
        <v>165</v>
      </c>
      <c r="Y91" s="142">
        <f t="shared" si="40"/>
        <v>0</v>
      </c>
      <c r="Z91" s="142">
        <f t="shared" si="40"/>
        <v>0</v>
      </c>
      <c r="AA91" s="142">
        <f t="shared" si="40"/>
        <v>50</v>
      </c>
      <c r="AB91" s="142">
        <f t="shared" si="40"/>
        <v>53</v>
      </c>
      <c r="AC91" s="142">
        <f t="shared" si="40"/>
        <v>58</v>
      </c>
      <c r="AD91" s="142">
        <f t="shared" si="40"/>
        <v>107</v>
      </c>
      <c r="AE91" s="142">
        <f t="shared" si="40"/>
        <v>53</v>
      </c>
      <c r="AF91"/>
    </row>
    <row r="92" spans="1:33" s="116" customFormat="1" x14ac:dyDescent="0.3">
      <c r="A92" s="25" t="str">
        <f>+$A$87</f>
        <v>Quarry is surrounded by 3 meter high embankment to reduce dust spread;</v>
      </c>
      <c r="B92" s="93">
        <v>1</v>
      </c>
      <c r="C92" s="23" t="s">
        <v>408</v>
      </c>
      <c r="D92" s="23" t="s">
        <v>408</v>
      </c>
      <c r="E92" s="23" t="s">
        <v>408</v>
      </c>
      <c r="F92" s="23" t="s">
        <v>408</v>
      </c>
      <c r="G92" s="23" t="s">
        <v>408</v>
      </c>
      <c r="H92" s="23" t="s">
        <v>408</v>
      </c>
      <c r="I92" s="23" t="s">
        <v>408</v>
      </c>
      <c r="J92" s="23" t="s">
        <v>408</v>
      </c>
      <c r="K92" s="23" t="s">
        <v>408</v>
      </c>
      <c r="L92" s="23" t="s">
        <v>408</v>
      </c>
      <c r="M92" s="142">
        <f>+M91</f>
        <v>0</v>
      </c>
      <c r="N92" s="142">
        <f t="shared" ref="N92:AE92" si="41">+N91</f>
        <v>0</v>
      </c>
      <c r="O92" s="142">
        <f t="shared" si="41"/>
        <v>0</v>
      </c>
      <c r="P92" s="142">
        <f t="shared" si="41"/>
        <v>0</v>
      </c>
      <c r="Q92" s="142">
        <f t="shared" si="41"/>
        <v>0</v>
      </c>
      <c r="R92" s="142">
        <f t="shared" si="41"/>
        <v>0</v>
      </c>
      <c r="S92" s="142">
        <f t="shared" si="41"/>
        <v>0</v>
      </c>
      <c r="T92" s="142">
        <f t="shared" si="41"/>
        <v>0</v>
      </c>
      <c r="U92" s="142">
        <f t="shared" si="41"/>
        <v>0</v>
      </c>
      <c r="V92" s="142">
        <f t="shared" si="41"/>
        <v>42</v>
      </c>
      <c r="W92" s="142">
        <f t="shared" si="41"/>
        <v>137</v>
      </c>
      <c r="X92" s="142">
        <f t="shared" si="41"/>
        <v>165</v>
      </c>
      <c r="Y92" s="142">
        <f t="shared" si="41"/>
        <v>0</v>
      </c>
      <c r="Z92" s="142">
        <f t="shared" si="41"/>
        <v>0</v>
      </c>
      <c r="AA92" s="142">
        <f t="shared" si="41"/>
        <v>50</v>
      </c>
      <c r="AB92" s="142">
        <f t="shared" si="41"/>
        <v>53</v>
      </c>
      <c r="AC92" s="142">
        <f t="shared" si="41"/>
        <v>58</v>
      </c>
      <c r="AD92" s="142">
        <f t="shared" si="41"/>
        <v>107</v>
      </c>
      <c r="AE92" s="142">
        <f t="shared" si="41"/>
        <v>53</v>
      </c>
      <c r="AF92"/>
    </row>
    <row r="93" spans="1:33" s="116" customFormat="1" x14ac:dyDescent="0.3">
      <c r="A93" s="25" t="str">
        <f>+$A$88</f>
        <v>Equipment is properly maintained</v>
      </c>
      <c r="B93" s="93">
        <v>1</v>
      </c>
      <c r="C93" s="23" t="s">
        <v>408</v>
      </c>
      <c r="D93" s="23" t="s">
        <v>408</v>
      </c>
      <c r="E93" s="23" t="s">
        <v>408</v>
      </c>
      <c r="F93" s="23" t="s">
        <v>408</v>
      </c>
      <c r="G93" s="23" t="s">
        <v>408</v>
      </c>
      <c r="H93" s="23" t="s">
        <v>408</v>
      </c>
      <c r="I93" s="23" t="s">
        <v>408</v>
      </c>
      <c r="J93" s="23" t="s">
        <v>408</v>
      </c>
      <c r="K93" s="23" t="s">
        <v>408</v>
      </c>
      <c r="L93" s="23" t="s">
        <v>408</v>
      </c>
      <c r="M93" s="142">
        <f>+M91</f>
        <v>0</v>
      </c>
      <c r="N93" s="142">
        <f t="shared" ref="N93:AE93" si="42">+N91</f>
        <v>0</v>
      </c>
      <c r="O93" s="142">
        <f t="shared" si="42"/>
        <v>0</v>
      </c>
      <c r="P93" s="142">
        <f t="shared" si="42"/>
        <v>0</v>
      </c>
      <c r="Q93" s="142">
        <f t="shared" si="42"/>
        <v>0</v>
      </c>
      <c r="R93" s="142">
        <f t="shared" si="42"/>
        <v>0</v>
      </c>
      <c r="S93" s="142">
        <f t="shared" si="42"/>
        <v>0</v>
      </c>
      <c r="T93" s="142">
        <f t="shared" si="42"/>
        <v>0</v>
      </c>
      <c r="U93" s="142">
        <f t="shared" si="42"/>
        <v>0</v>
      </c>
      <c r="V93" s="142">
        <f t="shared" si="42"/>
        <v>42</v>
      </c>
      <c r="W93" s="142">
        <f t="shared" si="42"/>
        <v>137</v>
      </c>
      <c r="X93" s="142">
        <f t="shared" si="42"/>
        <v>165</v>
      </c>
      <c r="Y93" s="142">
        <f t="shared" si="42"/>
        <v>0</v>
      </c>
      <c r="Z93" s="142">
        <f t="shared" si="42"/>
        <v>0</v>
      </c>
      <c r="AA93" s="142">
        <f t="shared" si="42"/>
        <v>50</v>
      </c>
      <c r="AB93" s="142">
        <f t="shared" si="42"/>
        <v>53</v>
      </c>
      <c r="AC93" s="142">
        <f t="shared" si="42"/>
        <v>58</v>
      </c>
      <c r="AD93" s="142">
        <f t="shared" si="42"/>
        <v>107</v>
      </c>
      <c r="AE93" s="142">
        <f t="shared" si="42"/>
        <v>53</v>
      </c>
      <c r="AF93"/>
    </row>
    <row r="94" spans="1:33" s="116" customFormat="1" x14ac:dyDescent="0.3">
      <c r="A94" s="26" t="str">
        <f>+$A$89</f>
        <v>Materials are not transported during the dry time of the year</v>
      </c>
      <c r="B94" s="133">
        <v>0</v>
      </c>
      <c r="C94" s="24" t="s">
        <v>408</v>
      </c>
      <c r="D94" s="24" t="s">
        <v>408</v>
      </c>
      <c r="E94" s="24" t="s">
        <v>408</v>
      </c>
      <c r="F94" s="24" t="s">
        <v>408</v>
      </c>
      <c r="G94" s="24" t="s">
        <v>408</v>
      </c>
      <c r="H94" s="24" t="s">
        <v>408</v>
      </c>
      <c r="I94" s="24" t="s">
        <v>408</v>
      </c>
      <c r="J94" s="24" t="s">
        <v>408</v>
      </c>
      <c r="K94" s="24" t="s">
        <v>408</v>
      </c>
      <c r="L94" s="24" t="s">
        <v>408</v>
      </c>
      <c r="M94" s="143">
        <v>0</v>
      </c>
      <c r="N94" s="143">
        <v>0</v>
      </c>
      <c r="O94" s="143">
        <v>0</v>
      </c>
      <c r="P94" s="143">
        <v>0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3">
        <v>0</v>
      </c>
      <c r="AB94" s="143">
        <v>0</v>
      </c>
      <c r="AC94" s="143">
        <v>0</v>
      </c>
      <c r="AD94" s="143">
        <v>0</v>
      </c>
      <c r="AE94" s="143">
        <v>0</v>
      </c>
      <c r="AF94"/>
    </row>
    <row r="95" spans="1:33" x14ac:dyDescent="0.3">
      <c r="A95" s="134" t="s">
        <v>748</v>
      </c>
      <c r="B95" s="135">
        <v>0</v>
      </c>
      <c r="C95" s="135">
        <f t="shared" ref="C95" si="43">IFERROR(AVERAGEIF(C96:C99,"&gt;0"),0)</f>
        <v>0</v>
      </c>
      <c r="D95" s="135">
        <f t="shared" ref="D95" si="44">IFERROR(AVERAGEIF(D96:D99,"&gt;0"),0)</f>
        <v>0</v>
      </c>
      <c r="E95" s="135">
        <f t="shared" ref="E95" si="45">IFERROR(AVERAGEIF(E96:E99,"&gt;0"),0)</f>
        <v>0</v>
      </c>
      <c r="F95" s="135">
        <f t="shared" ref="F95" si="46">IFERROR(AVERAGEIF(F96:F99,"&gt;0"),0)</f>
        <v>0</v>
      </c>
      <c r="G95" s="135">
        <f t="shared" ref="G95" si="47">IFERROR(AVERAGEIF(G96:G99,"&gt;0"),0)</f>
        <v>0</v>
      </c>
      <c r="H95" s="135">
        <f t="shared" ref="H95" si="48">IFERROR(AVERAGEIF(H96:H99,"&gt;0"),0)</f>
        <v>0</v>
      </c>
      <c r="I95" s="135">
        <f t="shared" ref="I95" si="49">IFERROR(AVERAGEIF(I96:I99,"&gt;0"),0)</f>
        <v>0</v>
      </c>
      <c r="J95" s="135">
        <f t="shared" ref="J95" si="50">IFERROR(AVERAGEIF(J96:J99,"&gt;0"),0)</f>
        <v>0</v>
      </c>
      <c r="K95" s="135">
        <f t="shared" ref="K95" si="51">IFERROR(AVERAGEIF(K96:K99,"&gt;0"),0)</f>
        <v>0</v>
      </c>
      <c r="L95" s="135">
        <f t="shared" ref="L95" si="52">IFERROR(AVERAGEIF(L96:L99,"&gt;0"),0)</f>
        <v>0</v>
      </c>
      <c r="M95" s="135">
        <f t="shared" ref="M95" si="53">IFERROR(AVERAGEIF(M96:M99,"&gt;0"),0)</f>
        <v>0</v>
      </c>
      <c r="N95" s="135">
        <f t="shared" ref="N95" si="54">IFERROR(AVERAGEIF(N96:N99,"&gt;0"),0)</f>
        <v>0</v>
      </c>
      <c r="O95" s="135">
        <f t="shared" ref="O95" si="55">IFERROR(AVERAGEIF(O96:O99,"&gt;0"),0)</f>
        <v>0</v>
      </c>
      <c r="P95" s="135">
        <f t="shared" ref="P95" si="56">IFERROR(AVERAGEIF(P96:P99,"&gt;0"),0)</f>
        <v>0</v>
      </c>
      <c r="Q95" s="135">
        <f t="shared" ref="Q95" si="57">IFERROR(AVERAGEIF(Q96:Q99,"&gt;0"),0)</f>
        <v>0</v>
      </c>
      <c r="R95" s="135">
        <f t="shared" ref="R95" si="58">IFERROR(AVERAGEIF(R96:R99,"&gt;0"),0)</f>
        <v>0</v>
      </c>
      <c r="S95" s="135">
        <f t="shared" ref="S95" si="59">IFERROR(AVERAGEIF(S96:S99,"&gt;0"),0)</f>
        <v>0</v>
      </c>
      <c r="T95" s="135">
        <f t="shared" ref="T95" si="60">IFERROR(AVERAGEIF(T96:T99,"&gt;0"),0)</f>
        <v>0</v>
      </c>
      <c r="U95" s="135">
        <f t="shared" ref="U95" si="61">IFERROR(AVERAGEIF(U96:U99,"&gt;0"),0)</f>
        <v>0</v>
      </c>
      <c r="V95" s="135">
        <f t="shared" ref="V95" si="62">IFERROR(AVERAGEIF(V96:V99,"&gt;0"),0)</f>
        <v>0</v>
      </c>
      <c r="W95" s="135">
        <f t="shared" ref="W95" si="63">IFERROR(AVERAGEIF(W96:W99,"&gt;0"),0)</f>
        <v>0</v>
      </c>
      <c r="X95" s="135">
        <f t="shared" ref="X95" si="64">IFERROR(AVERAGEIF(X96:X99,"&gt;0"),0)</f>
        <v>0</v>
      </c>
      <c r="Y95" s="135">
        <f t="shared" ref="Y95" si="65">IFERROR(AVERAGEIF(Y96:Y99,"&gt;0"),0)</f>
        <v>0</v>
      </c>
      <c r="Z95" s="135">
        <f t="shared" ref="Z95" si="66">IFERROR(AVERAGEIF(Z96:Z99,"&gt;0"),0)</f>
        <v>0</v>
      </c>
      <c r="AA95" s="135">
        <f t="shared" ref="AA95" si="67">IFERROR(AVERAGEIF(AA96:AA99,"&gt;0"),0)</f>
        <v>0</v>
      </c>
      <c r="AB95" s="135">
        <f t="shared" ref="AB95" si="68">IFERROR(AVERAGEIF(AB96:AB99,"&gt;0"),0)</f>
        <v>0</v>
      </c>
      <c r="AC95" s="135">
        <f t="shared" ref="AC95" si="69">IFERROR(AVERAGEIF(AC96:AC99,"&gt;0"),0)</f>
        <v>0</v>
      </c>
      <c r="AD95" s="135">
        <f t="shared" ref="AD95" si="70">IFERROR(AVERAGEIF(AD96:AD99,"&gt;0"),0)</f>
        <v>0</v>
      </c>
      <c r="AE95" s="135">
        <f>IFERROR(AVERAGEIF(AE96:AE99,"&gt;0"),0)</f>
        <v>0</v>
      </c>
      <c r="AG95" s="154">
        <f>+SUM(R95:AE95)/COUNT(R95:AE95)</f>
        <v>0</v>
      </c>
    </row>
    <row r="96" spans="1:33" x14ac:dyDescent="0.3">
      <c r="A96" s="25" t="str">
        <f>+$A$86</f>
        <v>Quarry and gravel road watering</v>
      </c>
      <c r="B96" s="3">
        <v>0</v>
      </c>
      <c r="C96" s="23" t="s">
        <v>408</v>
      </c>
      <c r="D96" s="23" t="s">
        <v>408</v>
      </c>
      <c r="E96" s="23" t="s">
        <v>408</v>
      </c>
      <c r="F96" s="23" t="s">
        <v>408</v>
      </c>
      <c r="G96" s="23" t="s">
        <v>408</v>
      </c>
      <c r="H96" s="23" t="s">
        <v>408</v>
      </c>
      <c r="I96" s="23" t="s">
        <v>408</v>
      </c>
      <c r="J96" s="23" t="s">
        <v>408</v>
      </c>
      <c r="K96" s="23" t="s">
        <v>408</v>
      </c>
      <c r="L96" s="23" t="s">
        <v>408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2">
        <v>0</v>
      </c>
    </row>
    <row r="97" spans="1:33" x14ac:dyDescent="0.3">
      <c r="A97" s="25" t="str">
        <f>+$A$87</f>
        <v>Quarry is surrounded by 3 meter high embankment to reduce dust spread;</v>
      </c>
      <c r="B97" s="3">
        <v>0</v>
      </c>
      <c r="C97" s="23" t="s">
        <v>408</v>
      </c>
      <c r="D97" s="23" t="s">
        <v>408</v>
      </c>
      <c r="E97" s="23" t="s">
        <v>408</v>
      </c>
      <c r="F97" s="23" t="s">
        <v>408</v>
      </c>
      <c r="G97" s="23" t="s">
        <v>408</v>
      </c>
      <c r="H97" s="23" t="s">
        <v>408</v>
      </c>
      <c r="I97" s="23" t="s">
        <v>408</v>
      </c>
      <c r="J97" s="23" t="s">
        <v>408</v>
      </c>
      <c r="K97" s="23" t="s">
        <v>408</v>
      </c>
      <c r="L97" s="23" t="s">
        <v>408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  <c r="Z97" s="142">
        <v>0</v>
      </c>
      <c r="AA97" s="142">
        <v>0</v>
      </c>
      <c r="AB97" s="142">
        <v>0</v>
      </c>
      <c r="AC97" s="142">
        <v>0</v>
      </c>
      <c r="AD97" s="142">
        <v>0</v>
      </c>
      <c r="AE97" s="142">
        <v>0</v>
      </c>
    </row>
    <row r="98" spans="1:33" x14ac:dyDescent="0.3">
      <c r="A98" s="25" t="str">
        <f>+$A$88</f>
        <v>Equipment is properly maintained</v>
      </c>
      <c r="B98" s="3">
        <v>0</v>
      </c>
      <c r="C98" s="23" t="s">
        <v>408</v>
      </c>
      <c r="D98" s="23" t="s">
        <v>408</v>
      </c>
      <c r="E98" s="23" t="s">
        <v>408</v>
      </c>
      <c r="F98" s="23" t="s">
        <v>408</v>
      </c>
      <c r="G98" s="23" t="s">
        <v>408</v>
      </c>
      <c r="H98" s="23" t="s">
        <v>408</v>
      </c>
      <c r="I98" s="23" t="s">
        <v>408</v>
      </c>
      <c r="J98" s="23" t="s">
        <v>408</v>
      </c>
      <c r="K98" s="23" t="s">
        <v>408</v>
      </c>
      <c r="L98" s="23" t="s">
        <v>408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0</v>
      </c>
      <c r="V98" s="142">
        <v>0</v>
      </c>
      <c r="W98" s="142">
        <v>0</v>
      </c>
      <c r="X98" s="142">
        <v>0</v>
      </c>
      <c r="Y98" s="142">
        <v>0</v>
      </c>
      <c r="Z98" s="142">
        <v>0</v>
      </c>
      <c r="AA98" s="142">
        <v>0</v>
      </c>
      <c r="AB98" s="142">
        <v>0</v>
      </c>
      <c r="AC98" s="142">
        <v>0</v>
      </c>
      <c r="AD98" s="142">
        <v>0</v>
      </c>
      <c r="AE98" s="142">
        <v>0</v>
      </c>
    </row>
    <row r="99" spans="1:33" x14ac:dyDescent="0.3">
      <c r="A99" s="26" t="str">
        <f>+$A$89</f>
        <v>Materials are not transported during the dry time of the year</v>
      </c>
      <c r="B99" s="95">
        <v>0</v>
      </c>
      <c r="C99" s="24" t="s">
        <v>408</v>
      </c>
      <c r="D99" s="24" t="s">
        <v>408</v>
      </c>
      <c r="E99" s="24" t="s">
        <v>408</v>
      </c>
      <c r="F99" s="24" t="s">
        <v>408</v>
      </c>
      <c r="G99" s="24" t="s">
        <v>408</v>
      </c>
      <c r="H99" s="24" t="s">
        <v>408</v>
      </c>
      <c r="I99" s="24" t="s">
        <v>408</v>
      </c>
      <c r="J99" s="24" t="s">
        <v>408</v>
      </c>
      <c r="K99" s="24" t="s">
        <v>408</v>
      </c>
      <c r="L99" s="24" t="s">
        <v>408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143">
        <v>0</v>
      </c>
      <c r="AA99" s="143">
        <v>0</v>
      </c>
      <c r="AB99" s="143">
        <v>0</v>
      </c>
      <c r="AC99" s="143">
        <v>0</v>
      </c>
      <c r="AD99" s="143">
        <v>0</v>
      </c>
      <c r="AE99" s="143">
        <v>0</v>
      </c>
    </row>
    <row r="100" spans="1:33" x14ac:dyDescent="0.3">
      <c r="A100" s="134" t="s">
        <v>749</v>
      </c>
      <c r="B100" s="135">
        <v>0</v>
      </c>
      <c r="C100" s="135">
        <f t="shared" ref="C100" si="71">IFERROR(AVERAGEIF(C101:C104,"&gt;0"),0)</f>
        <v>0</v>
      </c>
      <c r="D100" s="135">
        <f t="shared" ref="D100" si="72">IFERROR(AVERAGEIF(D101:D104,"&gt;0"),0)</f>
        <v>0</v>
      </c>
      <c r="E100" s="135">
        <f t="shared" ref="E100" si="73">IFERROR(AVERAGEIF(E101:E104,"&gt;0"),0)</f>
        <v>0</v>
      </c>
      <c r="F100" s="135">
        <f t="shared" ref="F100" si="74">IFERROR(AVERAGEIF(F101:F104,"&gt;0"),0)</f>
        <v>0</v>
      </c>
      <c r="G100" s="135">
        <f t="shared" ref="G100" si="75">IFERROR(AVERAGEIF(G101:G104,"&gt;0"),0)</f>
        <v>0</v>
      </c>
      <c r="H100" s="135">
        <f t="shared" ref="H100" si="76">IFERROR(AVERAGEIF(H101:H104,"&gt;0"),0)</f>
        <v>0</v>
      </c>
      <c r="I100" s="135">
        <f t="shared" ref="I100" si="77">IFERROR(AVERAGEIF(I101:I104,"&gt;0"),0)</f>
        <v>0</v>
      </c>
      <c r="J100" s="135">
        <f t="shared" ref="J100" si="78">IFERROR(AVERAGEIF(J101:J104,"&gt;0"),0)</f>
        <v>0</v>
      </c>
      <c r="K100" s="135">
        <f t="shared" ref="K100" si="79">IFERROR(AVERAGEIF(K101:K104,"&gt;0"),0)</f>
        <v>0</v>
      </c>
      <c r="L100" s="135">
        <f t="shared" ref="L100" si="80">IFERROR(AVERAGEIF(L101:L104,"&gt;0"),0)</f>
        <v>0</v>
      </c>
      <c r="M100" s="135">
        <f t="shared" ref="M100" si="81">IFERROR(AVERAGEIF(M101:M104,"&gt;0"),0)</f>
        <v>0</v>
      </c>
      <c r="N100" s="135">
        <f t="shared" ref="N100" si="82">IFERROR(AVERAGEIF(N101:N104,"&gt;0"),0)</f>
        <v>0</v>
      </c>
      <c r="O100" s="135">
        <f t="shared" ref="O100" si="83">IFERROR(AVERAGEIF(O101:O104,"&gt;0"),0)</f>
        <v>0</v>
      </c>
      <c r="P100" s="135">
        <f t="shared" ref="P100" si="84">IFERROR(AVERAGEIF(P101:P104,"&gt;0"),0)</f>
        <v>0</v>
      </c>
      <c r="Q100" s="135">
        <f t="shared" ref="Q100" si="85">IFERROR(AVERAGEIF(Q101:Q104,"&gt;0"),0)</f>
        <v>0</v>
      </c>
      <c r="R100" s="135">
        <f t="shared" ref="R100" si="86">IFERROR(AVERAGEIF(R101:R104,"&gt;0"),0)</f>
        <v>0</v>
      </c>
      <c r="S100" s="135">
        <f t="shared" ref="S100" si="87">IFERROR(AVERAGEIF(S101:S104,"&gt;0"),0)</f>
        <v>0</v>
      </c>
      <c r="T100" s="135">
        <f t="shared" ref="T100" si="88">IFERROR(AVERAGEIF(T101:T104,"&gt;0"),0)</f>
        <v>0</v>
      </c>
      <c r="U100" s="135">
        <f t="shared" ref="U100" si="89">IFERROR(AVERAGEIF(U101:U104,"&gt;0"),0)</f>
        <v>0</v>
      </c>
      <c r="V100" s="135">
        <f t="shared" ref="V100" si="90">IFERROR(AVERAGEIF(V101:V104,"&gt;0"),0)</f>
        <v>0</v>
      </c>
      <c r="W100" s="135">
        <f t="shared" ref="W100" si="91">IFERROR(AVERAGEIF(W101:W104,"&gt;0"),0)</f>
        <v>0</v>
      </c>
      <c r="X100" s="135">
        <f t="shared" ref="X100" si="92">IFERROR(AVERAGEIF(X101:X104,"&gt;0"),0)</f>
        <v>0</v>
      </c>
      <c r="Y100" s="135">
        <f t="shared" ref="Y100" si="93">IFERROR(AVERAGEIF(Y101:Y104,"&gt;0"),0)</f>
        <v>0</v>
      </c>
      <c r="Z100" s="135">
        <f t="shared" ref="Z100" si="94">IFERROR(AVERAGEIF(Z101:Z104,"&gt;0"),0)</f>
        <v>0</v>
      </c>
      <c r="AA100" s="135">
        <f t="shared" ref="AA100" si="95">IFERROR(AVERAGEIF(AA101:AA104,"&gt;0"),0)</f>
        <v>0</v>
      </c>
      <c r="AB100" s="135">
        <f t="shared" ref="AB100" si="96">IFERROR(AVERAGEIF(AB101:AB104,"&gt;0"),0)</f>
        <v>0</v>
      </c>
      <c r="AC100" s="135">
        <f t="shared" ref="AC100" si="97">IFERROR(AVERAGEIF(AC101:AC104,"&gt;0"),0)</f>
        <v>0</v>
      </c>
      <c r="AD100" s="135">
        <f t="shared" ref="AD100" si="98">IFERROR(AVERAGEIF(AD101:AD104,"&gt;0"),0)</f>
        <v>0</v>
      </c>
      <c r="AE100" s="135">
        <f>IFERROR(AVERAGEIF(AE101:AE104,"&gt;0"),0)</f>
        <v>0</v>
      </c>
      <c r="AG100" s="154">
        <f>+SUM(R100:AE100)/COUNT(R100:AE100)</f>
        <v>0</v>
      </c>
    </row>
    <row r="101" spans="1:33" x14ac:dyDescent="0.3">
      <c r="A101" s="25" t="str">
        <f>+$A$86</f>
        <v>Quarry and gravel road watering</v>
      </c>
      <c r="B101" s="3">
        <v>0</v>
      </c>
      <c r="C101" s="23" t="s">
        <v>408</v>
      </c>
      <c r="D101" s="23" t="s">
        <v>408</v>
      </c>
      <c r="E101" s="23" t="s">
        <v>408</v>
      </c>
      <c r="F101" s="23" t="s">
        <v>408</v>
      </c>
      <c r="G101" s="23" t="s">
        <v>408</v>
      </c>
      <c r="H101" s="23" t="s">
        <v>408</v>
      </c>
      <c r="I101" s="23" t="s">
        <v>408</v>
      </c>
      <c r="J101" s="23" t="s">
        <v>408</v>
      </c>
      <c r="K101" s="23" t="s">
        <v>408</v>
      </c>
      <c r="L101" s="23" t="s">
        <v>408</v>
      </c>
      <c r="M101" s="142">
        <v>0</v>
      </c>
      <c r="N101" s="142">
        <v>0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  <c r="T101" s="142">
        <v>0</v>
      </c>
      <c r="U101" s="142">
        <v>0</v>
      </c>
      <c r="V101" s="142">
        <v>0</v>
      </c>
      <c r="W101" s="142">
        <v>0</v>
      </c>
      <c r="X101" s="142">
        <v>0</v>
      </c>
      <c r="Y101" s="142">
        <v>0</v>
      </c>
      <c r="Z101" s="142">
        <v>0</v>
      </c>
      <c r="AA101" s="142">
        <v>0</v>
      </c>
      <c r="AB101" s="142">
        <v>0</v>
      </c>
      <c r="AC101" s="142">
        <v>0</v>
      </c>
      <c r="AD101" s="142">
        <v>0</v>
      </c>
      <c r="AE101" s="142">
        <v>0</v>
      </c>
    </row>
    <row r="102" spans="1:33" x14ac:dyDescent="0.3">
      <c r="A102" s="25" t="str">
        <f>+$A$87</f>
        <v>Quarry is surrounded by 3 meter high embankment to reduce dust spread;</v>
      </c>
      <c r="B102" s="3">
        <v>0</v>
      </c>
      <c r="C102" s="23" t="s">
        <v>408</v>
      </c>
      <c r="D102" s="23" t="s">
        <v>408</v>
      </c>
      <c r="E102" s="23" t="s">
        <v>408</v>
      </c>
      <c r="F102" s="23" t="s">
        <v>408</v>
      </c>
      <c r="G102" s="23" t="s">
        <v>408</v>
      </c>
      <c r="H102" s="23" t="s">
        <v>408</v>
      </c>
      <c r="I102" s="23" t="s">
        <v>408</v>
      </c>
      <c r="J102" s="23" t="s">
        <v>408</v>
      </c>
      <c r="K102" s="23" t="s">
        <v>408</v>
      </c>
      <c r="L102" s="23" t="s">
        <v>408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  <c r="Z102" s="142">
        <v>0</v>
      </c>
      <c r="AA102" s="142">
        <v>0</v>
      </c>
      <c r="AB102" s="142">
        <v>0</v>
      </c>
      <c r="AC102" s="142">
        <v>0</v>
      </c>
      <c r="AD102" s="142">
        <v>0</v>
      </c>
      <c r="AE102" s="142">
        <v>0</v>
      </c>
    </row>
    <row r="103" spans="1:33" x14ac:dyDescent="0.3">
      <c r="A103" s="25" t="str">
        <f>+$A$88</f>
        <v>Equipment is properly maintained</v>
      </c>
      <c r="B103" s="3">
        <v>0</v>
      </c>
      <c r="C103" s="23" t="s">
        <v>408</v>
      </c>
      <c r="D103" s="23" t="s">
        <v>408</v>
      </c>
      <c r="E103" s="23" t="s">
        <v>408</v>
      </c>
      <c r="F103" s="23" t="s">
        <v>408</v>
      </c>
      <c r="G103" s="23" t="s">
        <v>408</v>
      </c>
      <c r="H103" s="23" t="s">
        <v>408</v>
      </c>
      <c r="I103" s="23" t="s">
        <v>408</v>
      </c>
      <c r="J103" s="23" t="s">
        <v>408</v>
      </c>
      <c r="K103" s="23" t="s">
        <v>408</v>
      </c>
      <c r="L103" s="23" t="s">
        <v>408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2">
        <v>0</v>
      </c>
      <c r="T103" s="142">
        <v>0</v>
      </c>
      <c r="U103" s="142">
        <v>0</v>
      </c>
      <c r="V103" s="142">
        <v>0</v>
      </c>
      <c r="W103" s="142">
        <v>0</v>
      </c>
      <c r="X103" s="142">
        <v>0</v>
      </c>
      <c r="Y103" s="142">
        <v>0</v>
      </c>
      <c r="Z103" s="142">
        <v>0</v>
      </c>
      <c r="AA103" s="142">
        <v>0</v>
      </c>
      <c r="AB103" s="142">
        <v>0</v>
      </c>
      <c r="AC103" s="142">
        <v>0</v>
      </c>
      <c r="AD103" s="142">
        <v>0</v>
      </c>
      <c r="AE103" s="142">
        <v>0</v>
      </c>
    </row>
    <row r="104" spans="1:33" x14ac:dyDescent="0.3">
      <c r="A104" s="26" t="str">
        <f>+$A$89</f>
        <v>Materials are not transported during the dry time of the year</v>
      </c>
      <c r="B104" s="95">
        <v>0</v>
      </c>
      <c r="C104" s="24" t="s">
        <v>408</v>
      </c>
      <c r="D104" s="24" t="s">
        <v>408</v>
      </c>
      <c r="E104" s="24" t="s">
        <v>408</v>
      </c>
      <c r="F104" s="24" t="s">
        <v>408</v>
      </c>
      <c r="G104" s="24" t="s">
        <v>408</v>
      </c>
      <c r="H104" s="24" t="s">
        <v>408</v>
      </c>
      <c r="I104" s="24" t="s">
        <v>408</v>
      </c>
      <c r="J104" s="24" t="s">
        <v>408</v>
      </c>
      <c r="K104" s="24" t="s">
        <v>408</v>
      </c>
      <c r="L104" s="24" t="s">
        <v>408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143">
        <v>0</v>
      </c>
      <c r="AA104" s="143">
        <v>0</v>
      </c>
      <c r="AB104" s="143">
        <v>0</v>
      </c>
      <c r="AC104" s="143">
        <v>0</v>
      </c>
      <c r="AD104" s="143">
        <v>0</v>
      </c>
      <c r="AE104" s="143">
        <v>0</v>
      </c>
    </row>
    <row r="105" spans="1:33" x14ac:dyDescent="0.3">
      <c r="A105" s="134" t="s">
        <v>750</v>
      </c>
      <c r="B105" s="135">
        <v>1</v>
      </c>
      <c r="C105" s="135">
        <f t="shared" ref="C105" si="99">IFERROR(AVERAGEIF(C106:C109,"&gt;0"),0)</f>
        <v>0</v>
      </c>
      <c r="D105" s="135">
        <f t="shared" ref="D105" si="100">IFERROR(AVERAGEIF(D106:D109,"&gt;0"),0)</f>
        <v>0</v>
      </c>
      <c r="E105" s="135">
        <f t="shared" ref="E105" si="101">IFERROR(AVERAGEIF(E106:E109,"&gt;0"),0)</f>
        <v>0</v>
      </c>
      <c r="F105" s="135">
        <f t="shared" ref="F105" si="102">IFERROR(AVERAGEIF(F106:F109,"&gt;0"),0)</f>
        <v>0</v>
      </c>
      <c r="G105" s="135">
        <f t="shared" ref="G105" si="103">IFERROR(AVERAGEIF(G106:G109,"&gt;0"),0)</f>
        <v>0</v>
      </c>
      <c r="H105" s="135">
        <f t="shared" ref="H105" si="104">IFERROR(AVERAGEIF(H106:H109,"&gt;0"),0)</f>
        <v>0</v>
      </c>
      <c r="I105" s="135">
        <f t="shared" ref="I105" si="105">IFERROR(AVERAGEIF(I106:I109,"&gt;0"),0)</f>
        <v>0</v>
      </c>
      <c r="J105" s="135">
        <f t="shared" ref="J105" si="106">IFERROR(AVERAGEIF(J106:J109,"&gt;0"),0)</f>
        <v>0</v>
      </c>
      <c r="K105" s="135">
        <f t="shared" ref="K105" si="107">IFERROR(AVERAGEIF(K106:K109,"&gt;0"),0)</f>
        <v>0</v>
      </c>
      <c r="L105" s="135">
        <f t="shared" ref="L105" si="108">IFERROR(AVERAGEIF(L106:L109,"&gt;0"),0)</f>
        <v>0</v>
      </c>
      <c r="M105" s="135">
        <f t="shared" ref="M105" si="109">IFERROR(AVERAGEIF(M106:M109,"&gt;0"),0)</f>
        <v>0</v>
      </c>
      <c r="N105" s="135">
        <f t="shared" ref="N105" si="110">IFERROR(AVERAGEIF(N106:N109,"&gt;0"),0)</f>
        <v>0</v>
      </c>
      <c r="O105" s="135">
        <f t="shared" ref="O105" si="111">IFERROR(AVERAGEIF(O106:O109,"&gt;0"),0)</f>
        <v>0</v>
      </c>
      <c r="P105" s="135">
        <f t="shared" ref="P105" si="112">IFERROR(AVERAGEIF(P106:P109,"&gt;0"),0)</f>
        <v>0</v>
      </c>
      <c r="Q105" s="135">
        <f t="shared" ref="Q105" si="113">IFERROR(AVERAGEIF(Q106:Q109,"&gt;0"),0)</f>
        <v>0</v>
      </c>
      <c r="R105" s="135">
        <f t="shared" ref="R105" si="114">IFERROR(AVERAGEIF(R106:R109,"&gt;0"),0)</f>
        <v>0</v>
      </c>
      <c r="S105" s="135">
        <f t="shared" ref="S105" si="115">IFERROR(AVERAGEIF(S106:S109,"&gt;0"),0)</f>
        <v>0</v>
      </c>
      <c r="T105" s="135">
        <f t="shared" ref="T105" si="116">IFERROR(AVERAGEIF(T106:T109,"&gt;0"),0)</f>
        <v>0</v>
      </c>
      <c r="U105" s="135">
        <f t="shared" ref="U105" si="117">IFERROR(AVERAGEIF(U106:U109,"&gt;0"),0)</f>
        <v>1280</v>
      </c>
      <c r="V105" s="135">
        <f t="shared" ref="V105" si="118">IFERROR(AVERAGEIF(V106:V109,"&gt;0"),0)</f>
        <v>403</v>
      </c>
      <c r="W105" s="135">
        <f t="shared" ref="W105" si="119">IFERROR(AVERAGEIF(W106:W109,"&gt;0"),0)</f>
        <v>595</v>
      </c>
      <c r="X105" s="135">
        <f t="shared" ref="X105" si="120">IFERROR(AVERAGEIF(X106:X109,"&gt;0"),0)</f>
        <v>773</v>
      </c>
      <c r="Y105" s="135">
        <f t="shared" ref="Y105" si="121">IFERROR(AVERAGEIF(Y106:Y109,"&gt;0"),0)</f>
        <v>387</v>
      </c>
      <c r="Z105" s="135">
        <f t="shared" ref="Z105" si="122">IFERROR(AVERAGEIF(Z106:Z109,"&gt;0"),0)</f>
        <v>556</v>
      </c>
      <c r="AA105" s="135">
        <f t="shared" ref="AA105" si="123">IFERROR(AVERAGEIF(AA106:AA109,"&gt;0"),0)</f>
        <v>791</v>
      </c>
      <c r="AB105" s="135">
        <f t="shared" ref="AB105" si="124">IFERROR(AVERAGEIF(AB106:AB109,"&gt;0"),0)</f>
        <v>687</v>
      </c>
      <c r="AC105" s="135">
        <f t="shared" ref="AC105" si="125">IFERROR(AVERAGEIF(AC106:AC109,"&gt;0"),0)</f>
        <v>752</v>
      </c>
      <c r="AD105" s="135">
        <f t="shared" ref="AD105" si="126">IFERROR(AVERAGEIF(AD106:AD109,"&gt;0"),0)</f>
        <v>1022</v>
      </c>
      <c r="AE105" s="135">
        <f>IFERROR(AVERAGEIF(AE106:AE109,"&gt;0"),0)</f>
        <v>1072</v>
      </c>
      <c r="AG105" s="154">
        <f>+SUM(R105:AE105)/COUNT(R105:AE105)</f>
        <v>594.14285714285711</v>
      </c>
    </row>
    <row r="106" spans="1:33" x14ac:dyDescent="0.3">
      <c r="A106" s="25" t="str">
        <f>+$A$86</f>
        <v>Quarry and gravel road watering</v>
      </c>
      <c r="B106" s="3">
        <v>1</v>
      </c>
      <c r="C106" s="23" t="s">
        <v>408</v>
      </c>
      <c r="D106" s="23" t="s">
        <v>408</v>
      </c>
      <c r="E106" s="23" t="s">
        <v>408</v>
      </c>
      <c r="F106" s="23" t="s">
        <v>408</v>
      </c>
      <c r="G106" s="23" t="s">
        <v>408</v>
      </c>
      <c r="H106" s="23" t="s">
        <v>408</v>
      </c>
      <c r="I106" s="23" t="s">
        <v>408</v>
      </c>
      <c r="J106" s="23" t="s">
        <v>408</v>
      </c>
      <c r="K106" s="23" t="s">
        <v>408</v>
      </c>
      <c r="L106" s="23" t="s">
        <v>408</v>
      </c>
      <c r="M106" s="142">
        <f>+CA121</f>
        <v>0</v>
      </c>
      <c r="N106" s="142">
        <f t="shared" ref="N106:AE106" si="127">+CB121</f>
        <v>0</v>
      </c>
      <c r="O106" s="142">
        <f t="shared" si="127"/>
        <v>0</v>
      </c>
      <c r="P106" s="142">
        <f t="shared" si="127"/>
        <v>0</v>
      </c>
      <c r="Q106" s="142">
        <f t="shared" si="127"/>
        <v>0</v>
      </c>
      <c r="R106" s="142">
        <f t="shared" si="127"/>
        <v>0</v>
      </c>
      <c r="S106" s="142">
        <f t="shared" si="127"/>
        <v>0</v>
      </c>
      <c r="T106" s="142">
        <f t="shared" si="127"/>
        <v>0</v>
      </c>
      <c r="U106" s="142">
        <f t="shared" si="127"/>
        <v>1280</v>
      </c>
      <c r="V106" s="142">
        <f t="shared" si="127"/>
        <v>403</v>
      </c>
      <c r="W106" s="142">
        <f t="shared" si="127"/>
        <v>595</v>
      </c>
      <c r="X106" s="142">
        <f t="shared" si="127"/>
        <v>773</v>
      </c>
      <c r="Y106" s="142">
        <f t="shared" si="127"/>
        <v>387</v>
      </c>
      <c r="Z106" s="142">
        <f t="shared" si="127"/>
        <v>556</v>
      </c>
      <c r="AA106" s="142">
        <f t="shared" si="127"/>
        <v>791</v>
      </c>
      <c r="AB106" s="142">
        <f t="shared" si="127"/>
        <v>687</v>
      </c>
      <c r="AC106" s="142">
        <f t="shared" si="127"/>
        <v>752</v>
      </c>
      <c r="AD106" s="142">
        <f t="shared" si="127"/>
        <v>1022</v>
      </c>
      <c r="AE106" s="142">
        <f t="shared" si="127"/>
        <v>1072</v>
      </c>
    </row>
    <row r="107" spans="1:33" x14ac:dyDescent="0.3">
      <c r="A107" s="25" t="str">
        <f>+$A$87</f>
        <v>Quarry is surrounded by 3 meter high embankment to reduce dust spread;</v>
      </c>
      <c r="B107" s="3">
        <v>0</v>
      </c>
      <c r="C107" s="23" t="s">
        <v>408</v>
      </c>
      <c r="D107" s="23" t="s">
        <v>408</v>
      </c>
      <c r="E107" s="23" t="s">
        <v>408</v>
      </c>
      <c r="F107" s="23" t="s">
        <v>408</v>
      </c>
      <c r="G107" s="23" t="s">
        <v>408</v>
      </c>
      <c r="H107" s="23" t="s">
        <v>408</v>
      </c>
      <c r="I107" s="23" t="s">
        <v>408</v>
      </c>
      <c r="J107" s="23" t="s">
        <v>408</v>
      </c>
      <c r="K107" s="23" t="s">
        <v>408</v>
      </c>
      <c r="L107" s="23" t="s">
        <v>408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  <c r="Z107" s="142">
        <v>0</v>
      </c>
      <c r="AA107" s="142">
        <v>0</v>
      </c>
      <c r="AB107" s="142">
        <v>0</v>
      </c>
      <c r="AC107" s="142">
        <v>0</v>
      </c>
      <c r="AD107" s="142">
        <v>0</v>
      </c>
      <c r="AE107" s="142">
        <v>0</v>
      </c>
    </row>
    <row r="108" spans="1:33" x14ac:dyDescent="0.3">
      <c r="A108" s="25" t="str">
        <f>+$A$88</f>
        <v>Equipment is properly maintained</v>
      </c>
      <c r="B108" s="3">
        <v>1</v>
      </c>
      <c r="C108" s="23" t="s">
        <v>408</v>
      </c>
      <c r="D108" s="23" t="s">
        <v>408</v>
      </c>
      <c r="E108" s="23" t="s">
        <v>408</v>
      </c>
      <c r="F108" s="23" t="s">
        <v>408</v>
      </c>
      <c r="G108" s="23" t="s">
        <v>408</v>
      </c>
      <c r="H108" s="23" t="s">
        <v>408</v>
      </c>
      <c r="I108" s="23" t="s">
        <v>408</v>
      </c>
      <c r="J108" s="23" t="s">
        <v>408</v>
      </c>
      <c r="K108" s="23" t="s">
        <v>408</v>
      </c>
      <c r="L108" s="23" t="s">
        <v>408</v>
      </c>
      <c r="M108" s="142">
        <f>+M106</f>
        <v>0</v>
      </c>
      <c r="N108" s="142">
        <f t="shared" ref="N108:AE108" si="128">+N106</f>
        <v>0</v>
      </c>
      <c r="O108" s="142">
        <f t="shared" si="128"/>
        <v>0</v>
      </c>
      <c r="P108" s="142">
        <f t="shared" si="128"/>
        <v>0</v>
      </c>
      <c r="Q108" s="142">
        <f t="shared" si="128"/>
        <v>0</v>
      </c>
      <c r="R108" s="142">
        <f t="shared" si="128"/>
        <v>0</v>
      </c>
      <c r="S108" s="142">
        <f t="shared" si="128"/>
        <v>0</v>
      </c>
      <c r="T108" s="142">
        <f t="shared" si="128"/>
        <v>0</v>
      </c>
      <c r="U108" s="142">
        <f t="shared" si="128"/>
        <v>1280</v>
      </c>
      <c r="V108" s="142">
        <f t="shared" si="128"/>
        <v>403</v>
      </c>
      <c r="W108" s="142">
        <f t="shared" si="128"/>
        <v>595</v>
      </c>
      <c r="X108" s="142">
        <f t="shared" si="128"/>
        <v>773</v>
      </c>
      <c r="Y108" s="142">
        <f t="shared" si="128"/>
        <v>387</v>
      </c>
      <c r="Z108" s="142">
        <f t="shared" si="128"/>
        <v>556</v>
      </c>
      <c r="AA108" s="142">
        <f t="shared" si="128"/>
        <v>791</v>
      </c>
      <c r="AB108" s="142">
        <f t="shared" si="128"/>
        <v>687</v>
      </c>
      <c r="AC108" s="142">
        <f t="shared" si="128"/>
        <v>752</v>
      </c>
      <c r="AD108" s="142">
        <f t="shared" si="128"/>
        <v>1022</v>
      </c>
      <c r="AE108" s="142">
        <f t="shared" si="128"/>
        <v>1072</v>
      </c>
    </row>
    <row r="109" spans="1:33" x14ac:dyDescent="0.3">
      <c r="A109" s="26" t="str">
        <f>+$A$89</f>
        <v>Materials are not transported during the dry time of the year</v>
      </c>
      <c r="B109" s="95">
        <v>1</v>
      </c>
      <c r="C109" s="24" t="s">
        <v>408</v>
      </c>
      <c r="D109" s="24" t="s">
        <v>408</v>
      </c>
      <c r="E109" s="24" t="s">
        <v>408</v>
      </c>
      <c r="F109" s="24" t="s">
        <v>408</v>
      </c>
      <c r="G109" s="24" t="s">
        <v>408</v>
      </c>
      <c r="H109" s="24" t="s">
        <v>408</v>
      </c>
      <c r="I109" s="24" t="s">
        <v>408</v>
      </c>
      <c r="J109" s="24" t="s">
        <v>408</v>
      </c>
      <c r="K109" s="24" t="s">
        <v>408</v>
      </c>
      <c r="L109" s="24" t="s">
        <v>408</v>
      </c>
      <c r="M109" s="143">
        <f>+M106</f>
        <v>0</v>
      </c>
      <c r="N109" s="143">
        <f t="shared" ref="N109:AE109" si="129">+N106</f>
        <v>0</v>
      </c>
      <c r="O109" s="143">
        <f t="shared" si="129"/>
        <v>0</v>
      </c>
      <c r="P109" s="143">
        <f t="shared" si="129"/>
        <v>0</v>
      </c>
      <c r="Q109" s="143">
        <f t="shared" si="129"/>
        <v>0</v>
      </c>
      <c r="R109" s="143">
        <f t="shared" si="129"/>
        <v>0</v>
      </c>
      <c r="S109" s="143">
        <f t="shared" si="129"/>
        <v>0</v>
      </c>
      <c r="T109" s="143">
        <f t="shared" si="129"/>
        <v>0</v>
      </c>
      <c r="U109" s="143">
        <f t="shared" si="129"/>
        <v>1280</v>
      </c>
      <c r="V109" s="143">
        <f t="shared" si="129"/>
        <v>403</v>
      </c>
      <c r="W109" s="143">
        <f t="shared" si="129"/>
        <v>595</v>
      </c>
      <c r="X109" s="143">
        <f t="shared" si="129"/>
        <v>773</v>
      </c>
      <c r="Y109" s="143">
        <f t="shared" si="129"/>
        <v>387</v>
      </c>
      <c r="Z109" s="143">
        <f t="shared" si="129"/>
        <v>556</v>
      </c>
      <c r="AA109" s="143">
        <f t="shared" si="129"/>
        <v>791</v>
      </c>
      <c r="AB109" s="143">
        <f t="shared" si="129"/>
        <v>687</v>
      </c>
      <c r="AC109" s="143">
        <f t="shared" si="129"/>
        <v>752</v>
      </c>
      <c r="AD109" s="143">
        <f t="shared" si="129"/>
        <v>1022</v>
      </c>
      <c r="AE109" s="143">
        <f t="shared" si="129"/>
        <v>1072</v>
      </c>
    </row>
    <row r="110" spans="1:33" x14ac:dyDescent="0.3">
      <c r="A110" s="134" t="s">
        <v>751</v>
      </c>
      <c r="B110" s="135">
        <v>1</v>
      </c>
      <c r="C110" s="135">
        <f t="shared" ref="C110" si="130">IFERROR(AVERAGEIF(C111:C114,"&gt;0"),0)</f>
        <v>0</v>
      </c>
      <c r="D110" s="135">
        <f t="shared" ref="D110" si="131">IFERROR(AVERAGEIF(D111:D114,"&gt;0"),0)</f>
        <v>0</v>
      </c>
      <c r="E110" s="135">
        <f t="shared" ref="E110" si="132">IFERROR(AVERAGEIF(E111:E114,"&gt;0"),0)</f>
        <v>0</v>
      </c>
      <c r="F110" s="135">
        <f t="shared" ref="F110" si="133">IFERROR(AVERAGEIF(F111:F114,"&gt;0"),0)</f>
        <v>0</v>
      </c>
      <c r="G110" s="135">
        <f t="shared" ref="G110" si="134">IFERROR(AVERAGEIF(G111:G114,"&gt;0"),0)</f>
        <v>0</v>
      </c>
      <c r="H110" s="135">
        <f t="shared" ref="H110" si="135">IFERROR(AVERAGEIF(H111:H114,"&gt;0"),0)</f>
        <v>0</v>
      </c>
      <c r="I110" s="135">
        <f t="shared" ref="I110" si="136">IFERROR(AVERAGEIF(I111:I114,"&gt;0"),0)</f>
        <v>0</v>
      </c>
      <c r="J110" s="135">
        <f t="shared" ref="J110" si="137">IFERROR(AVERAGEIF(J111:J114,"&gt;0"),0)</f>
        <v>0</v>
      </c>
      <c r="K110" s="135">
        <f t="shared" ref="K110" si="138">IFERROR(AVERAGEIF(K111:K114,"&gt;0"),0)</f>
        <v>0</v>
      </c>
      <c r="L110" s="135">
        <f t="shared" ref="L110" si="139">IFERROR(AVERAGEIF(L111:L114,"&gt;0"),0)</f>
        <v>0</v>
      </c>
      <c r="M110" s="135">
        <f t="shared" ref="M110" si="140">IFERROR(AVERAGEIF(M111:M114,"&gt;0"),0)</f>
        <v>0</v>
      </c>
      <c r="N110" s="135">
        <f t="shared" ref="N110" si="141">IFERROR(AVERAGEIF(N111:N114,"&gt;0"),0)</f>
        <v>0</v>
      </c>
      <c r="O110" s="135">
        <f t="shared" ref="O110" si="142">IFERROR(AVERAGEIF(O111:O114,"&gt;0"),0)</f>
        <v>0</v>
      </c>
      <c r="P110" s="135">
        <f t="shared" ref="P110" si="143">IFERROR(AVERAGEIF(P111:P114,"&gt;0"),0)</f>
        <v>0</v>
      </c>
      <c r="Q110" s="135">
        <f t="shared" ref="Q110" si="144">IFERROR(AVERAGEIF(Q111:Q114,"&gt;0"),0)</f>
        <v>0</v>
      </c>
      <c r="R110" s="135">
        <f t="shared" ref="R110" si="145">IFERROR(AVERAGEIF(R111:R114,"&gt;0"),0)</f>
        <v>0</v>
      </c>
      <c r="S110" s="135">
        <f t="shared" ref="S110" si="146">IFERROR(AVERAGEIF(S111:S114,"&gt;0"),0)</f>
        <v>0</v>
      </c>
      <c r="T110" s="135">
        <f t="shared" ref="T110" si="147">IFERROR(AVERAGEIF(T111:T114,"&gt;0"),0)</f>
        <v>0</v>
      </c>
      <c r="U110" s="135">
        <f t="shared" ref="U110" si="148">IFERROR(AVERAGEIF(U111:U114,"&gt;0"),0)</f>
        <v>0</v>
      </c>
      <c r="V110" s="135">
        <f t="shared" ref="V110" si="149">IFERROR(AVERAGEIF(V111:V114,"&gt;0"),0)</f>
        <v>0</v>
      </c>
      <c r="W110" s="135">
        <f t="shared" ref="W110" si="150">IFERROR(AVERAGEIF(W111:W114,"&gt;0"),0)</f>
        <v>0</v>
      </c>
      <c r="X110" s="135">
        <f t="shared" ref="X110" si="151">IFERROR(AVERAGEIF(X111:X114,"&gt;0"),0)</f>
        <v>0</v>
      </c>
      <c r="Y110" s="135">
        <f t="shared" ref="Y110" si="152">IFERROR(AVERAGEIF(Y111:Y114,"&gt;0"),0)</f>
        <v>0</v>
      </c>
      <c r="Z110" s="135">
        <f t="shared" ref="Z110" si="153">IFERROR(AVERAGEIF(Z111:Z114,"&gt;0"),0)</f>
        <v>0</v>
      </c>
      <c r="AA110" s="135">
        <f t="shared" ref="AA110" si="154">IFERROR(AVERAGEIF(AA111:AA114,"&gt;0"),0)</f>
        <v>0</v>
      </c>
      <c r="AB110" s="135">
        <f t="shared" ref="AB110" si="155">IFERROR(AVERAGEIF(AB111:AB114,"&gt;0"),0)</f>
        <v>0</v>
      </c>
      <c r="AC110" s="135">
        <f t="shared" ref="AC110" si="156">IFERROR(AVERAGEIF(AC111:AC114,"&gt;0"),0)</f>
        <v>0</v>
      </c>
      <c r="AD110" s="135">
        <f t="shared" ref="AD110" si="157">IFERROR(AVERAGEIF(AD111:AD114,"&gt;0"),0)</f>
        <v>0</v>
      </c>
      <c r="AE110" s="135">
        <f>IFERROR(AVERAGEIF(AE111:AE114,"&gt;0"),0)</f>
        <v>0</v>
      </c>
      <c r="AG110" s="154">
        <f>+SUM(R110:AE110)/COUNT(R110:AE110)</f>
        <v>0</v>
      </c>
    </row>
    <row r="111" spans="1:33" x14ac:dyDescent="0.3">
      <c r="A111" s="25" t="str">
        <f>+$A$86</f>
        <v>Quarry and gravel road watering</v>
      </c>
      <c r="B111" s="3">
        <v>1</v>
      </c>
      <c r="C111" s="23" t="s">
        <v>408</v>
      </c>
      <c r="D111" s="23" t="s">
        <v>408</v>
      </c>
      <c r="E111" s="23" t="s">
        <v>408</v>
      </c>
      <c r="F111" s="23" t="s">
        <v>408</v>
      </c>
      <c r="G111" s="23" t="s">
        <v>408</v>
      </c>
      <c r="H111" s="23" t="s">
        <v>408</v>
      </c>
      <c r="I111" s="23" t="s">
        <v>408</v>
      </c>
      <c r="J111" s="23" t="s">
        <v>408</v>
      </c>
      <c r="K111" s="23" t="s">
        <v>408</v>
      </c>
      <c r="L111" s="23" t="s">
        <v>408</v>
      </c>
      <c r="M111" s="142">
        <v>0</v>
      </c>
      <c r="N111" s="142">
        <v>0</v>
      </c>
      <c r="O111" s="142">
        <v>0</v>
      </c>
      <c r="P111" s="142">
        <v>0</v>
      </c>
      <c r="Q111" s="142">
        <v>0</v>
      </c>
      <c r="R111" s="142">
        <v>0</v>
      </c>
      <c r="S111" s="142">
        <v>0</v>
      </c>
      <c r="T111" s="142"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v>0</v>
      </c>
      <c r="Z111" s="142">
        <v>0</v>
      </c>
      <c r="AA111" s="142">
        <v>0</v>
      </c>
      <c r="AB111" s="142">
        <v>0</v>
      </c>
      <c r="AC111" s="142">
        <v>0</v>
      </c>
      <c r="AD111" s="142">
        <v>0</v>
      </c>
      <c r="AE111" s="142">
        <v>0</v>
      </c>
    </row>
    <row r="112" spans="1:33" x14ac:dyDescent="0.3">
      <c r="A112" s="25" t="str">
        <f>+$A$87</f>
        <v>Quarry is surrounded by 3 meter high embankment to reduce dust spread;</v>
      </c>
      <c r="B112" s="3">
        <v>0</v>
      </c>
      <c r="C112" s="23" t="s">
        <v>408</v>
      </c>
      <c r="D112" s="23" t="s">
        <v>408</v>
      </c>
      <c r="E112" s="23" t="s">
        <v>408</v>
      </c>
      <c r="F112" s="23" t="s">
        <v>408</v>
      </c>
      <c r="G112" s="23" t="s">
        <v>408</v>
      </c>
      <c r="H112" s="23" t="s">
        <v>408</v>
      </c>
      <c r="I112" s="23" t="s">
        <v>408</v>
      </c>
      <c r="J112" s="23" t="s">
        <v>408</v>
      </c>
      <c r="K112" s="23" t="s">
        <v>408</v>
      </c>
      <c r="L112" s="23" t="s">
        <v>408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0</v>
      </c>
      <c r="S112" s="142">
        <v>0</v>
      </c>
      <c r="T112" s="142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  <c r="Z112" s="142">
        <v>0</v>
      </c>
      <c r="AA112" s="142">
        <v>0</v>
      </c>
      <c r="AB112" s="142">
        <v>0</v>
      </c>
      <c r="AC112" s="142">
        <v>0</v>
      </c>
      <c r="AD112" s="142">
        <v>0</v>
      </c>
      <c r="AE112" s="142">
        <v>0</v>
      </c>
    </row>
    <row r="113" spans="1:116" x14ac:dyDescent="0.3">
      <c r="A113" s="25" t="str">
        <f>+$A$88</f>
        <v>Equipment is properly maintained</v>
      </c>
      <c r="B113" s="3">
        <v>1</v>
      </c>
      <c r="C113" s="23" t="s">
        <v>408</v>
      </c>
      <c r="D113" s="23" t="s">
        <v>408</v>
      </c>
      <c r="E113" s="23" t="s">
        <v>408</v>
      </c>
      <c r="F113" s="23" t="s">
        <v>408</v>
      </c>
      <c r="G113" s="23" t="s">
        <v>408</v>
      </c>
      <c r="H113" s="23" t="s">
        <v>408</v>
      </c>
      <c r="I113" s="23" t="s">
        <v>408</v>
      </c>
      <c r="J113" s="23" t="s">
        <v>408</v>
      </c>
      <c r="K113" s="23" t="s">
        <v>408</v>
      </c>
      <c r="L113" s="23" t="s">
        <v>408</v>
      </c>
      <c r="M113" s="142">
        <v>0</v>
      </c>
      <c r="N113" s="142">
        <v>0</v>
      </c>
      <c r="O113" s="142">
        <v>0</v>
      </c>
      <c r="P113" s="142">
        <v>0</v>
      </c>
      <c r="Q113" s="142">
        <v>0</v>
      </c>
      <c r="R113" s="142">
        <v>0</v>
      </c>
      <c r="S113" s="142">
        <v>0</v>
      </c>
      <c r="T113" s="142">
        <v>0</v>
      </c>
      <c r="U113" s="142">
        <v>0</v>
      </c>
      <c r="V113" s="142">
        <v>0</v>
      </c>
      <c r="W113" s="142">
        <v>0</v>
      </c>
      <c r="X113" s="142">
        <v>0</v>
      </c>
      <c r="Y113" s="142">
        <v>0</v>
      </c>
      <c r="Z113" s="142">
        <v>0</v>
      </c>
      <c r="AA113" s="142">
        <v>0</v>
      </c>
      <c r="AB113" s="142">
        <v>0</v>
      </c>
      <c r="AC113" s="142">
        <v>0</v>
      </c>
      <c r="AD113" s="142">
        <v>0</v>
      </c>
      <c r="AE113" s="142">
        <v>0</v>
      </c>
    </row>
    <row r="114" spans="1:116" x14ac:dyDescent="0.3">
      <c r="A114" s="26" t="str">
        <f>+$A$89</f>
        <v>Materials are not transported during the dry time of the year</v>
      </c>
      <c r="B114" s="95">
        <v>1</v>
      </c>
      <c r="C114" s="24" t="s">
        <v>408</v>
      </c>
      <c r="D114" s="24" t="s">
        <v>408</v>
      </c>
      <c r="E114" s="24" t="s">
        <v>408</v>
      </c>
      <c r="F114" s="24" t="s">
        <v>408</v>
      </c>
      <c r="G114" s="24" t="s">
        <v>408</v>
      </c>
      <c r="H114" s="24" t="s">
        <v>408</v>
      </c>
      <c r="I114" s="24" t="s">
        <v>408</v>
      </c>
      <c r="J114" s="24" t="s">
        <v>408</v>
      </c>
      <c r="K114" s="24" t="s">
        <v>408</v>
      </c>
      <c r="L114" s="24" t="s">
        <v>408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3">
        <v>0</v>
      </c>
      <c r="AB114" s="143">
        <v>0</v>
      </c>
      <c r="AC114" s="143">
        <v>0</v>
      </c>
      <c r="AD114" s="143">
        <v>0</v>
      </c>
      <c r="AE114" s="143">
        <v>0</v>
      </c>
    </row>
    <row r="115" spans="1:116" x14ac:dyDescent="0.3">
      <c r="A115" s="25"/>
      <c r="B115" s="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116" x14ac:dyDescent="0.3">
      <c r="A116" s="3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116" ht="18" x14ac:dyDescent="0.35">
      <c r="A117" s="7" t="s">
        <v>756</v>
      </c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116" ht="15.6" x14ac:dyDescent="0.3">
      <c r="A118" s="122"/>
      <c r="B118" s="3"/>
      <c r="C118" s="131" t="str">
        <f>+$A$85</f>
        <v>Sand excavation</v>
      </c>
      <c r="D118" s="132"/>
      <c r="E118" s="132"/>
      <c r="F118" s="132"/>
      <c r="G118" s="132"/>
      <c r="H118" s="132"/>
      <c r="I118" s="132"/>
      <c r="J118" s="132"/>
      <c r="K118" s="132"/>
      <c r="L118" s="124"/>
      <c r="M118" s="124"/>
      <c r="N118" s="124"/>
      <c r="O118" s="124"/>
      <c r="P118" s="124"/>
      <c r="Q118" s="124"/>
      <c r="R118" s="124"/>
      <c r="S118" s="124"/>
      <c r="T118" s="124"/>
      <c r="U118" s="125"/>
      <c r="V118" s="123" t="str">
        <f>+$A$90</f>
        <v>Gravel excavation</v>
      </c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5"/>
      <c r="AO118" s="123" t="str">
        <f>+$A$95</f>
        <v>Peat excavation</v>
      </c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5"/>
      <c r="BH118" s="123" t="str">
        <f>+$A$100</f>
        <v>Clay excavation</v>
      </c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5"/>
      <c r="CA118" s="123" t="str">
        <f>+$A$105</f>
        <v>Dolomite excavation</v>
      </c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5"/>
      <c r="CT118" s="123" t="s">
        <v>541</v>
      </c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9"/>
    </row>
    <row r="119" spans="1:116" x14ac:dyDescent="0.3">
      <c r="A119" s="18" t="s">
        <v>542</v>
      </c>
      <c r="B119" s="18" t="s">
        <v>759</v>
      </c>
      <c r="C119" s="126" t="s">
        <v>543</v>
      </c>
      <c r="D119" s="18" t="s">
        <v>544</v>
      </c>
      <c r="E119" s="18" t="s">
        <v>545</v>
      </c>
      <c r="F119" s="18" t="s">
        <v>546</v>
      </c>
      <c r="G119" s="18" t="s">
        <v>547</v>
      </c>
      <c r="H119" s="18" t="s">
        <v>548</v>
      </c>
      <c r="I119" s="18" t="s">
        <v>549</v>
      </c>
      <c r="J119" s="18" t="s">
        <v>550</v>
      </c>
      <c r="K119" s="18" t="s">
        <v>551</v>
      </c>
      <c r="L119" s="18" t="s">
        <v>552</v>
      </c>
      <c r="M119" s="18" t="s">
        <v>553</v>
      </c>
      <c r="N119" s="18" t="s">
        <v>554</v>
      </c>
      <c r="O119" s="18" t="s">
        <v>555</v>
      </c>
      <c r="P119" s="18" t="s">
        <v>556</v>
      </c>
      <c r="Q119" s="18" t="s">
        <v>557</v>
      </c>
      <c r="R119" s="18" t="s">
        <v>558</v>
      </c>
      <c r="S119" s="18" t="s">
        <v>559</v>
      </c>
      <c r="T119" s="18" t="s">
        <v>560</v>
      </c>
      <c r="U119" s="127" t="s">
        <v>561</v>
      </c>
      <c r="V119" s="126" t="s">
        <v>543</v>
      </c>
      <c r="W119" s="18" t="s">
        <v>544</v>
      </c>
      <c r="X119" s="18" t="s">
        <v>545</v>
      </c>
      <c r="Y119" s="18" t="s">
        <v>546</v>
      </c>
      <c r="Z119" s="18" t="s">
        <v>547</v>
      </c>
      <c r="AA119" s="18" t="s">
        <v>548</v>
      </c>
      <c r="AB119" s="18" t="s">
        <v>549</v>
      </c>
      <c r="AC119" s="18" t="s">
        <v>550</v>
      </c>
      <c r="AD119" s="18" t="s">
        <v>551</v>
      </c>
      <c r="AE119" s="18" t="s">
        <v>552</v>
      </c>
      <c r="AF119" s="18" t="s">
        <v>553</v>
      </c>
      <c r="AG119" s="18" t="s">
        <v>554</v>
      </c>
      <c r="AH119" s="18" t="s">
        <v>555</v>
      </c>
      <c r="AI119" s="18" t="s">
        <v>556</v>
      </c>
      <c r="AJ119" s="18" t="s">
        <v>557</v>
      </c>
      <c r="AK119" s="18" t="s">
        <v>558</v>
      </c>
      <c r="AL119" s="18" t="s">
        <v>559</v>
      </c>
      <c r="AM119" s="18" t="s">
        <v>560</v>
      </c>
      <c r="AN119" s="127" t="s">
        <v>561</v>
      </c>
      <c r="AO119" s="126" t="s">
        <v>543</v>
      </c>
      <c r="AP119" s="18" t="s">
        <v>544</v>
      </c>
      <c r="AQ119" s="18" t="s">
        <v>545</v>
      </c>
      <c r="AR119" s="18" t="s">
        <v>546</v>
      </c>
      <c r="AS119" s="18" t="s">
        <v>547</v>
      </c>
      <c r="AT119" s="18" t="s">
        <v>548</v>
      </c>
      <c r="AU119" s="18" t="s">
        <v>549</v>
      </c>
      <c r="AV119" s="18" t="s">
        <v>550</v>
      </c>
      <c r="AW119" s="18" t="s">
        <v>551</v>
      </c>
      <c r="AX119" s="18" t="s">
        <v>552</v>
      </c>
      <c r="AY119" s="18" t="s">
        <v>553</v>
      </c>
      <c r="AZ119" s="18" t="s">
        <v>554</v>
      </c>
      <c r="BA119" s="18" t="s">
        <v>555</v>
      </c>
      <c r="BB119" s="18" t="s">
        <v>556</v>
      </c>
      <c r="BC119" s="18" t="s">
        <v>557</v>
      </c>
      <c r="BD119" s="18" t="s">
        <v>558</v>
      </c>
      <c r="BE119" s="18" t="s">
        <v>559</v>
      </c>
      <c r="BF119" s="18" t="s">
        <v>560</v>
      </c>
      <c r="BG119" s="127" t="s">
        <v>561</v>
      </c>
      <c r="BH119" s="126" t="s">
        <v>543</v>
      </c>
      <c r="BI119" s="18" t="s">
        <v>544</v>
      </c>
      <c r="BJ119" s="18" t="s">
        <v>545</v>
      </c>
      <c r="BK119" s="18" t="s">
        <v>546</v>
      </c>
      <c r="BL119" s="18" t="s">
        <v>547</v>
      </c>
      <c r="BM119" s="18" t="s">
        <v>548</v>
      </c>
      <c r="BN119" s="18" t="s">
        <v>549</v>
      </c>
      <c r="BO119" s="18" t="s">
        <v>550</v>
      </c>
      <c r="BP119" s="18" t="s">
        <v>551</v>
      </c>
      <c r="BQ119" s="18" t="s">
        <v>552</v>
      </c>
      <c r="BR119" s="18" t="s">
        <v>553</v>
      </c>
      <c r="BS119" s="18" t="s">
        <v>554</v>
      </c>
      <c r="BT119" s="18" t="s">
        <v>555</v>
      </c>
      <c r="BU119" s="18" t="s">
        <v>556</v>
      </c>
      <c r="BV119" s="18" t="s">
        <v>557</v>
      </c>
      <c r="BW119" s="18" t="s">
        <v>558</v>
      </c>
      <c r="BX119" s="18" t="s">
        <v>559</v>
      </c>
      <c r="BY119" s="18" t="s">
        <v>560</v>
      </c>
      <c r="BZ119" s="127" t="s">
        <v>561</v>
      </c>
      <c r="CA119" s="126" t="s">
        <v>543</v>
      </c>
      <c r="CB119" s="18" t="s">
        <v>544</v>
      </c>
      <c r="CC119" s="18" t="s">
        <v>545</v>
      </c>
      <c r="CD119" s="18" t="s">
        <v>546</v>
      </c>
      <c r="CE119" s="18" t="s">
        <v>547</v>
      </c>
      <c r="CF119" s="18" t="s">
        <v>548</v>
      </c>
      <c r="CG119" s="18" t="s">
        <v>549</v>
      </c>
      <c r="CH119" s="18" t="s">
        <v>550</v>
      </c>
      <c r="CI119" s="18" t="s">
        <v>551</v>
      </c>
      <c r="CJ119" s="18" t="s">
        <v>552</v>
      </c>
      <c r="CK119" s="18" t="s">
        <v>553</v>
      </c>
      <c r="CL119" s="18" t="s">
        <v>554</v>
      </c>
      <c r="CM119" s="18" t="s">
        <v>555</v>
      </c>
      <c r="CN119" s="18" t="s">
        <v>556</v>
      </c>
      <c r="CO119" s="18" t="s">
        <v>557</v>
      </c>
      <c r="CP119" s="18" t="s">
        <v>558</v>
      </c>
      <c r="CQ119" s="18" t="s">
        <v>559</v>
      </c>
      <c r="CR119" s="18" t="s">
        <v>560</v>
      </c>
      <c r="CS119" s="127" t="s">
        <v>561</v>
      </c>
      <c r="CT119" s="126" t="s">
        <v>543</v>
      </c>
      <c r="CU119" s="18" t="s">
        <v>544</v>
      </c>
      <c r="CV119" s="18" t="s">
        <v>545</v>
      </c>
      <c r="CW119" s="18" t="s">
        <v>546</v>
      </c>
      <c r="CX119" s="18" t="s">
        <v>547</v>
      </c>
      <c r="CY119" s="18" t="s">
        <v>548</v>
      </c>
      <c r="CZ119" s="18" t="s">
        <v>549</v>
      </c>
      <c r="DA119" s="18" t="s">
        <v>550</v>
      </c>
      <c r="DB119" s="18" t="s">
        <v>551</v>
      </c>
      <c r="DC119" s="18" t="s">
        <v>552</v>
      </c>
      <c r="DD119" s="18" t="s">
        <v>553</v>
      </c>
      <c r="DE119" s="18" t="s">
        <v>554</v>
      </c>
      <c r="DF119" s="18" t="s">
        <v>555</v>
      </c>
      <c r="DG119" s="18" t="s">
        <v>556</v>
      </c>
      <c r="DH119" s="18" t="s">
        <v>557</v>
      </c>
      <c r="DI119" s="18" t="s">
        <v>558</v>
      </c>
      <c r="DJ119" s="18" t="s">
        <v>559</v>
      </c>
      <c r="DK119" s="18" t="s">
        <v>560</v>
      </c>
      <c r="DL119" s="127" t="s">
        <v>561</v>
      </c>
    </row>
    <row r="120" spans="1:116" x14ac:dyDescent="0.3">
      <c r="A120" t="s">
        <v>562</v>
      </c>
      <c r="B120" t="s">
        <v>757</v>
      </c>
      <c r="C120" s="13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37"/>
      <c r="V120" s="136"/>
      <c r="W120" s="1"/>
      <c r="X120" s="1"/>
      <c r="Y120" s="1"/>
      <c r="Z120" s="1"/>
      <c r="AA120" s="1"/>
      <c r="AB120" s="1"/>
      <c r="AC120" s="1"/>
      <c r="AD120" s="1"/>
      <c r="AE120" s="1">
        <v>42</v>
      </c>
      <c r="AF120">
        <v>137</v>
      </c>
      <c r="AG120" s="1">
        <v>165</v>
      </c>
      <c r="AH120" s="1"/>
      <c r="AI120" s="1"/>
      <c r="AJ120" s="1">
        <v>50</v>
      </c>
      <c r="AK120" s="1">
        <v>53</v>
      </c>
      <c r="AL120" s="1">
        <v>58</v>
      </c>
      <c r="AM120" s="1">
        <v>107</v>
      </c>
      <c r="AN120" s="137">
        <v>53</v>
      </c>
      <c r="AO120" s="136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37"/>
      <c r="BH120" s="136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37"/>
      <c r="CA120" s="136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37"/>
      <c r="CT120" s="136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37"/>
    </row>
    <row r="121" spans="1:116" x14ac:dyDescent="0.3">
      <c r="A121" t="s">
        <v>563</v>
      </c>
      <c r="B121" t="s">
        <v>758</v>
      </c>
      <c r="C121" s="13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37"/>
      <c r="V121" s="136"/>
      <c r="W121" s="1"/>
      <c r="X121" s="1"/>
      <c r="Y121" s="1"/>
      <c r="Z121" s="1"/>
      <c r="AA121" s="1"/>
      <c r="AB121" s="1"/>
      <c r="AC121" s="1"/>
      <c r="AD121" s="1"/>
      <c r="AE121" s="1"/>
      <c r="AG121" s="1"/>
      <c r="AH121" s="1"/>
      <c r="AI121" s="1"/>
      <c r="AJ121" s="1"/>
      <c r="AK121" s="1"/>
      <c r="AL121" s="1"/>
      <c r="AM121" s="1"/>
      <c r="AN121" s="137"/>
      <c r="AO121" s="136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37"/>
      <c r="BH121" s="136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37"/>
      <c r="CA121" s="136"/>
      <c r="CB121" s="1"/>
      <c r="CC121" s="1"/>
      <c r="CD121" s="1"/>
      <c r="CE121" s="1"/>
      <c r="CF121" s="1"/>
      <c r="CG121" s="1"/>
      <c r="CH121" s="1"/>
      <c r="CI121" s="1">
        <v>1280</v>
      </c>
      <c r="CJ121" s="1">
        <v>403</v>
      </c>
      <c r="CK121" s="1">
        <v>595</v>
      </c>
      <c r="CL121" s="1">
        <v>773</v>
      </c>
      <c r="CM121" s="1">
        <v>387</v>
      </c>
      <c r="CN121" s="1">
        <v>556</v>
      </c>
      <c r="CO121" s="1">
        <v>791</v>
      </c>
      <c r="CP121" s="1">
        <v>687</v>
      </c>
      <c r="CQ121" s="1">
        <v>752</v>
      </c>
      <c r="CR121" s="1">
        <v>1022</v>
      </c>
      <c r="CS121" s="137">
        <v>1072</v>
      </c>
      <c r="CT121" s="136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37"/>
    </row>
    <row r="122" spans="1:116" x14ac:dyDescent="0.3">
      <c r="A122" s="19" t="s">
        <v>564</v>
      </c>
      <c r="B122" s="19"/>
      <c r="C122" s="13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39"/>
      <c r="V122" s="138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39"/>
      <c r="AO122" s="138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39"/>
      <c r="BH122" s="138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39"/>
      <c r="CA122" s="138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39"/>
      <c r="CT122" s="138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39"/>
    </row>
    <row r="124" spans="1:116" x14ac:dyDescent="0.3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116" ht="18" x14ac:dyDescent="0.35">
      <c r="A125" s="13" t="s">
        <v>606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6"/>
      <c r="AE125" s="1"/>
    </row>
    <row r="126" spans="1:116" x14ac:dyDescent="0.3">
      <c r="A126" s="10" t="s">
        <v>569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6"/>
      <c r="AE126" s="1"/>
    </row>
    <row r="127" spans="1:116" x14ac:dyDescent="0.3">
      <c r="A127" s="11" t="s">
        <v>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6"/>
      <c r="AE127" s="1"/>
    </row>
    <row r="128" spans="1:116" x14ac:dyDescent="0.3">
      <c r="A128" s="6" t="s">
        <v>570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"/>
    </row>
    <row r="129" spans="1:32" x14ac:dyDescent="0.3">
      <c r="A129" s="12" t="s">
        <v>571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"/>
    </row>
    <row r="130" spans="1:32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1:32" s="1" customFormat="1" x14ac:dyDescent="0.3">
      <c r="A131" s="18" t="s">
        <v>605</v>
      </c>
      <c r="B131" s="18">
        <v>1990</v>
      </c>
      <c r="C131" s="18">
        <v>1991</v>
      </c>
      <c r="D131" s="18">
        <v>1992</v>
      </c>
      <c r="E131" s="18">
        <v>1993</v>
      </c>
      <c r="F131" s="18">
        <v>1994</v>
      </c>
      <c r="G131" s="18">
        <v>1995</v>
      </c>
      <c r="H131" s="18">
        <v>1996</v>
      </c>
      <c r="I131" s="18">
        <v>1997</v>
      </c>
      <c r="J131" s="18">
        <v>1998</v>
      </c>
      <c r="K131" s="18">
        <v>1999</v>
      </c>
      <c r="L131" s="18">
        <v>2000</v>
      </c>
      <c r="M131" s="18">
        <v>2001</v>
      </c>
      <c r="N131" s="18">
        <v>2002</v>
      </c>
      <c r="O131" s="18">
        <v>2003</v>
      </c>
      <c r="P131" s="18">
        <v>2004</v>
      </c>
      <c r="Q131" s="18">
        <v>2005</v>
      </c>
      <c r="R131" s="18">
        <v>2006</v>
      </c>
      <c r="S131" s="18">
        <v>2007</v>
      </c>
      <c r="T131" s="18">
        <v>2008</v>
      </c>
      <c r="U131" s="18">
        <v>2009</v>
      </c>
      <c r="V131" s="18">
        <v>2010</v>
      </c>
      <c r="W131" s="18">
        <v>2011</v>
      </c>
      <c r="X131" s="18">
        <v>2012</v>
      </c>
      <c r="Y131" s="18">
        <v>2013</v>
      </c>
      <c r="Z131" s="18">
        <v>2014</v>
      </c>
      <c r="AA131" s="18">
        <v>2015</v>
      </c>
      <c r="AB131" s="18">
        <v>2016</v>
      </c>
      <c r="AC131" s="18">
        <v>2017</v>
      </c>
      <c r="AD131" s="18">
        <v>2018</v>
      </c>
      <c r="AF131"/>
    </row>
    <row r="132" spans="1:32" s="1" customFormat="1" x14ac:dyDescent="0.3">
      <c r="A132" s="25" t="s">
        <v>595</v>
      </c>
      <c r="B132" s="22" t="s">
        <v>408</v>
      </c>
      <c r="C132" s="22">
        <v>0</v>
      </c>
      <c r="D132" s="22" t="s">
        <v>408</v>
      </c>
      <c r="E132" s="22" t="s">
        <v>408</v>
      </c>
      <c r="F132" s="22" t="s">
        <v>408</v>
      </c>
      <c r="G132" s="22" t="s">
        <v>408</v>
      </c>
      <c r="H132" s="22" t="s">
        <v>408</v>
      </c>
      <c r="I132" s="22" t="s">
        <v>408</v>
      </c>
      <c r="J132" s="22" t="s">
        <v>408</v>
      </c>
      <c r="K132" s="22" t="s">
        <v>408</v>
      </c>
      <c r="L132" s="22">
        <v>0</v>
      </c>
      <c r="M132" s="22">
        <v>0</v>
      </c>
      <c r="N132" s="22">
        <v>0</v>
      </c>
      <c r="O132" s="22">
        <v>0.47199999999999998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 t="s">
        <v>408</v>
      </c>
      <c r="Y132" s="22" t="s">
        <v>408</v>
      </c>
      <c r="Z132" s="22">
        <v>0</v>
      </c>
      <c r="AA132" s="22">
        <v>0</v>
      </c>
      <c r="AB132" s="22">
        <v>0</v>
      </c>
      <c r="AC132" s="22">
        <v>0</v>
      </c>
      <c r="AD132" s="22"/>
      <c r="AF132"/>
    </row>
    <row r="133" spans="1:32" s="1" customFormat="1" x14ac:dyDescent="0.3">
      <c r="A133" s="25" t="s">
        <v>596</v>
      </c>
      <c r="B133" s="23" t="s">
        <v>408</v>
      </c>
      <c r="C133" s="23">
        <v>0</v>
      </c>
      <c r="D133" s="23" t="s">
        <v>408</v>
      </c>
      <c r="E133" s="23" t="s">
        <v>408</v>
      </c>
      <c r="F133" s="23" t="s">
        <v>408</v>
      </c>
      <c r="G133" s="23" t="s">
        <v>408</v>
      </c>
      <c r="H133" s="23" t="s">
        <v>408</v>
      </c>
      <c r="I133" s="23" t="s">
        <v>408</v>
      </c>
      <c r="J133" s="23" t="s">
        <v>408</v>
      </c>
      <c r="K133" s="23" t="s">
        <v>408</v>
      </c>
      <c r="L133" s="23">
        <v>0</v>
      </c>
      <c r="M133" s="23">
        <v>0</v>
      </c>
      <c r="N133" s="23">
        <v>0</v>
      </c>
      <c r="O133" s="23">
        <v>0</v>
      </c>
      <c r="P133" s="23">
        <v>2.9710000000000001</v>
      </c>
      <c r="Q133" s="23">
        <v>0</v>
      </c>
      <c r="R133" s="23">
        <v>0</v>
      </c>
      <c r="S133" s="23">
        <v>0</v>
      </c>
      <c r="T133" s="23">
        <v>1.7210000000000001</v>
      </c>
      <c r="U133" s="23">
        <v>0</v>
      </c>
      <c r="V133" s="23">
        <v>0</v>
      </c>
      <c r="W133" s="23">
        <v>0</v>
      </c>
      <c r="X133" s="23" t="s">
        <v>408</v>
      </c>
      <c r="Y133" s="23" t="s">
        <v>408</v>
      </c>
      <c r="Z133" s="23">
        <v>0</v>
      </c>
      <c r="AA133" s="23">
        <v>0</v>
      </c>
      <c r="AB133" s="23">
        <v>0</v>
      </c>
      <c r="AC133" s="23">
        <v>0</v>
      </c>
      <c r="AD133" s="23"/>
      <c r="AF133"/>
    </row>
    <row r="134" spans="1:32" s="1" customFormat="1" x14ac:dyDescent="0.3">
      <c r="A134" s="25" t="s">
        <v>597</v>
      </c>
      <c r="B134" s="23" t="s">
        <v>408</v>
      </c>
      <c r="C134" s="23">
        <v>0</v>
      </c>
      <c r="D134" s="23" t="s">
        <v>408</v>
      </c>
      <c r="E134" s="23" t="s">
        <v>408</v>
      </c>
      <c r="F134" s="23" t="s">
        <v>408</v>
      </c>
      <c r="G134" s="23" t="s">
        <v>408</v>
      </c>
      <c r="H134" s="23" t="s">
        <v>408</v>
      </c>
      <c r="I134" s="23" t="s">
        <v>408</v>
      </c>
      <c r="J134" s="23" t="s">
        <v>408</v>
      </c>
      <c r="K134" s="23" t="s">
        <v>408</v>
      </c>
      <c r="L134" s="23">
        <v>0</v>
      </c>
      <c r="M134" s="23">
        <v>0</v>
      </c>
      <c r="N134" s="23">
        <v>0</v>
      </c>
      <c r="O134" s="23">
        <v>0.11799999999999999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 t="s">
        <v>408</v>
      </c>
      <c r="Y134" s="23" t="s">
        <v>408</v>
      </c>
      <c r="Z134" s="23">
        <v>0</v>
      </c>
      <c r="AA134" s="23">
        <v>0</v>
      </c>
      <c r="AB134" s="23">
        <v>0</v>
      </c>
      <c r="AC134" s="23">
        <v>0</v>
      </c>
      <c r="AD134" s="23"/>
      <c r="AF134"/>
    </row>
    <row r="135" spans="1:32" s="1" customFormat="1" x14ac:dyDescent="0.3">
      <c r="A135" s="25" t="s">
        <v>598</v>
      </c>
      <c r="B135" s="23" t="s">
        <v>408</v>
      </c>
      <c r="C135" s="23">
        <v>0</v>
      </c>
      <c r="D135" s="23" t="s">
        <v>408</v>
      </c>
      <c r="E135" s="23" t="s">
        <v>408</v>
      </c>
      <c r="F135" s="23" t="s">
        <v>408</v>
      </c>
      <c r="G135" s="23" t="s">
        <v>408</v>
      </c>
      <c r="H135" s="23" t="s">
        <v>408</v>
      </c>
      <c r="I135" s="23" t="s">
        <v>408</v>
      </c>
      <c r="J135" s="23" t="s">
        <v>408</v>
      </c>
      <c r="K135" s="23" t="s">
        <v>408</v>
      </c>
      <c r="L135" s="23">
        <v>0</v>
      </c>
      <c r="M135" s="23">
        <v>0</v>
      </c>
      <c r="N135" s="23">
        <v>0</v>
      </c>
      <c r="O135" s="23">
        <v>0</v>
      </c>
      <c r="P135" s="23">
        <v>0.69799999999999995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 t="s">
        <v>408</v>
      </c>
      <c r="Y135" s="23" t="s">
        <v>408</v>
      </c>
      <c r="Z135" s="23">
        <v>0</v>
      </c>
      <c r="AA135" s="23">
        <v>0</v>
      </c>
      <c r="AB135" s="23">
        <v>0</v>
      </c>
      <c r="AC135" s="23">
        <v>0</v>
      </c>
      <c r="AD135" s="23"/>
      <c r="AF135"/>
    </row>
    <row r="136" spans="1:32" s="1" customFormat="1" x14ac:dyDescent="0.3">
      <c r="A136" s="25" t="s">
        <v>599</v>
      </c>
      <c r="B136" s="23" t="s">
        <v>408</v>
      </c>
      <c r="C136" s="23">
        <v>0</v>
      </c>
      <c r="D136" s="23" t="s">
        <v>408</v>
      </c>
      <c r="E136" s="23" t="s">
        <v>408</v>
      </c>
      <c r="F136" s="23" t="s">
        <v>408</v>
      </c>
      <c r="G136" s="23" t="s">
        <v>408</v>
      </c>
      <c r="H136" s="23" t="s">
        <v>408</v>
      </c>
      <c r="I136" s="23" t="s">
        <v>408</v>
      </c>
      <c r="J136" s="23" t="s">
        <v>408</v>
      </c>
      <c r="K136" s="23" t="s">
        <v>408</v>
      </c>
      <c r="L136" s="23">
        <v>0</v>
      </c>
      <c r="M136" s="23">
        <v>0</v>
      </c>
      <c r="N136" s="23">
        <v>0</v>
      </c>
      <c r="O136" s="23">
        <v>6.6000000000000003E-2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 t="s">
        <v>408</v>
      </c>
      <c r="Y136" s="23" t="s">
        <v>408</v>
      </c>
      <c r="Z136" s="23">
        <v>0</v>
      </c>
      <c r="AA136" s="23">
        <v>0</v>
      </c>
      <c r="AB136" s="23">
        <v>0</v>
      </c>
      <c r="AC136" s="23">
        <v>0</v>
      </c>
      <c r="AD136" s="23"/>
      <c r="AF136"/>
    </row>
    <row r="137" spans="1:32" s="1" customFormat="1" x14ac:dyDescent="0.3">
      <c r="A137" s="25" t="s">
        <v>600</v>
      </c>
      <c r="B137" s="23" t="s">
        <v>408</v>
      </c>
      <c r="C137" s="23">
        <v>0</v>
      </c>
      <c r="D137" s="23" t="s">
        <v>408</v>
      </c>
      <c r="E137" s="23" t="s">
        <v>408</v>
      </c>
      <c r="F137" s="23" t="s">
        <v>408</v>
      </c>
      <c r="G137" s="23" t="s">
        <v>408</v>
      </c>
      <c r="H137" s="23" t="s">
        <v>408</v>
      </c>
      <c r="I137" s="23" t="s">
        <v>408</v>
      </c>
      <c r="J137" s="23" t="s">
        <v>408</v>
      </c>
      <c r="K137" s="23" t="s">
        <v>408</v>
      </c>
      <c r="L137" s="23">
        <v>0</v>
      </c>
      <c r="M137" s="23">
        <v>0</v>
      </c>
      <c r="N137" s="23">
        <v>0</v>
      </c>
      <c r="O137" s="23">
        <v>0</v>
      </c>
      <c r="P137" s="23">
        <v>0.32800000000000001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 t="s">
        <v>408</v>
      </c>
      <c r="Y137" s="23" t="s">
        <v>408</v>
      </c>
      <c r="Z137" s="23">
        <v>0</v>
      </c>
      <c r="AA137" s="23">
        <v>0</v>
      </c>
      <c r="AB137" s="23">
        <v>0</v>
      </c>
      <c r="AC137" s="23">
        <v>0</v>
      </c>
      <c r="AD137" s="23"/>
      <c r="AF137"/>
    </row>
    <row r="138" spans="1:32" s="1" customFormat="1" x14ac:dyDescent="0.3">
      <c r="A138" s="25" t="s">
        <v>601</v>
      </c>
      <c r="B138" s="23" t="s">
        <v>408</v>
      </c>
      <c r="C138" s="23">
        <v>0</v>
      </c>
      <c r="D138" s="23" t="s">
        <v>408</v>
      </c>
      <c r="E138" s="23" t="s">
        <v>408</v>
      </c>
      <c r="F138" s="23" t="s">
        <v>408</v>
      </c>
      <c r="G138" s="23" t="s">
        <v>408</v>
      </c>
      <c r="H138" s="23" t="s">
        <v>408</v>
      </c>
      <c r="I138" s="23" t="s">
        <v>408</v>
      </c>
      <c r="J138" s="23" t="s">
        <v>408</v>
      </c>
      <c r="K138" s="23" t="s">
        <v>408</v>
      </c>
      <c r="L138" s="23">
        <v>0</v>
      </c>
      <c r="M138" s="23">
        <v>0</v>
      </c>
      <c r="N138" s="23">
        <v>0</v>
      </c>
      <c r="O138" s="23">
        <v>2.9039999999999999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 t="s">
        <v>408</v>
      </c>
      <c r="Y138" s="23" t="s">
        <v>408</v>
      </c>
      <c r="Z138" s="23">
        <v>0</v>
      </c>
      <c r="AA138" s="23">
        <v>0</v>
      </c>
      <c r="AB138" s="23">
        <v>0</v>
      </c>
      <c r="AC138" s="23">
        <v>0</v>
      </c>
      <c r="AD138" s="23"/>
      <c r="AF138"/>
    </row>
    <row r="139" spans="1:32" s="1" customFormat="1" x14ac:dyDescent="0.3">
      <c r="A139" s="25" t="s">
        <v>602</v>
      </c>
      <c r="B139" s="23" t="s">
        <v>408</v>
      </c>
      <c r="C139" s="23">
        <v>0</v>
      </c>
      <c r="D139" s="23" t="s">
        <v>408</v>
      </c>
      <c r="E139" s="23" t="s">
        <v>408</v>
      </c>
      <c r="F139" s="23" t="s">
        <v>408</v>
      </c>
      <c r="G139" s="23" t="s">
        <v>408</v>
      </c>
      <c r="H139" s="23" t="s">
        <v>408</v>
      </c>
      <c r="I139" s="23" t="s">
        <v>408</v>
      </c>
      <c r="J139" s="23" t="s">
        <v>408</v>
      </c>
      <c r="K139" s="23" t="s">
        <v>408</v>
      </c>
      <c r="L139" s="23">
        <v>0</v>
      </c>
      <c r="M139" s="23">
        <v>0</v>
      </c>
      <c r="N139" s="23">
        <v>0</v>
      </c>
      <c r="O139" s="23">
        <v>0</v>
      </c>
      <c r="P139" s="23">
        <v>15.590999999999999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 t="s">
        <v>408</v>
      </c>
      <c r="Y139" s="23" t="s">
        <v>408</v>
      </c>
      <c r="Z139" s="23">
        <v>0</v>
      </c>
      <c r="AA139" s="23">
        <v>0</v>
      </c>
      <c r="AB139" s="23">
        <v>0</v>
      </c>
      <c r="AC139" s="23">
        <v>0</v>
      </c>
      <c r="AD139" s="23"/>
      <c r="AF139"/>
    </row>
    <row r="140" spans="1:32" s="1" customFormat="1" x14ac:dyDescent="0.3">
      <c r="A140" s="25" t="s">
        <v>603</v>
      </c>
      <c r="B140" s="23" t="s">
        <v>408</v>
      </c>
      <c r="C140" s="23">
        <v>0</v>
      </c>
      <c r="D140" s="23" t="s">
        <v>408</v>
      </c>
      <c r="E140" s="23" t="s">
        <v>408</v>
      </c>
      <c r="F140" s="23" t="s">
        <v>408</v>
      </c>
      <c r="G140" s="23" t="s">
        <v>408</v>
      </c>
      <c r="H140" s="23" t="s">
        <v>408</v>
      </c>
      <c r="I140" s="23" t="s">
        <v>408</v>
      </c>
      <c r="J140" s="23" t="s">
        <v>408</v>
      </c>
      <c r="K140" s="23" t="s">
        <v>408</v>
      </c>
      <c r="L140" s="23">
        <v>0</v>
      </c>
      <c r="M140" s="23">
        <v>0</v>
      </c>
      <c r="N140" s="23">
        <v>0</v>
      </c>
      <c r="O140" s="23">
        <v>1.2999999999999999E-2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 t="s">
        <v>408</v>
      </c>
      <c r="Y140" s="23" t="s">
        <v>408</v>
      </c>
      <c r="Z140" s="23">
        <v>0</v>
      </c>
      <c r="AA140" s="23">
        <v>0</v>
      </c>
      <c r="AB140" s="23">
        <v>0</v>
      </c>
      <c r="AC140" s="23">
        <v>0</v>
      </c>
      <c r="AD140" s="23"/>
      <c r="AF140"/>
    </row>
    <row r="141" spans="1:32" s="1" customFormat="1" x14ac:dyDescent="0.3">
      <c r="A141" s="26" t="s">
        <v>604</v>
      </c>
      <c r="B141" s="24" t="s">
        <v>408</v>
      </c>
      <c r="C141" s="24">
        <v>0</v>
      </c>
      <c r="D141" s="24" t="s">
        <v>408</v>
      </c>
      <c r="E141" s="24" t="s">
        <v>408</v>
      </c>
      <c r="F141" s="24" t="s">
        <v>408</v>
      </c>
      <c r="G141" s="24" t="s">
        <v>408</v>
      </c>
      <c r="H141" s="24" t="s">
        <v>408</v>
      </c>
      <c r="I141" s="24" t="s">
        <v>408</v>
      </c>
      <c r="J141" s="24" t="s">
        <v>408</v>
      </c>
      <c r="K141" s="24" t="s">
        <v>408</v>
      </c>
      <c r="L141" s="24">
        <v>0</v>
      </c>
      <c r="M141" s="24">
        <v>0</v>
      </c>
      <c r="N141" s="24">
        <v>0</v>
      </c>
      <c r="O141" s="24">
        <v>0</v>
      </c>
      <c r="P141" s="24">
        <v>6.3E-2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 t="s">
        <v>408</v>
      </c>
      <c r="Y141" s="24" t="s">
        <v>408</v>
      </c>
      <c r="Z141" s="24">
        <v>0</v>
      </c>
      <c r="AA141" s="24">
        <v>0</v>
      </c>
      <c r="AB141" s="24">
        <v>0</v>
      </c>
      <c r="AC141" s="24">
        <v>0</v>
      </c>
      <c r="AD141" s="24"/>
      <c r="AF141"/>
    </row>
  </sheetData>
  <mergeCells count="1">
    <mergeCell ref="B83:B84"/>
  </mergeCells>
  <conditionalFormatting sqref="A6:A7 B7 A9:AE9 A84 C84:AE84 B83">
    <cfRule type="cellIs" dxfId="268" priority="66" operator="equal">
      <formula>"N/A"</formula>
    </cfRule>
  </conditionalFormatting>
  <conditionalFormatting sqref="A4:A5">
    <cfRule type="cellIs" dxfId="267" priority="67" operator="equal">
      <formula>"N/A"</formula>
    </cfRule>
  </conditionalFormatting>
  <conditionalFormatting sqref="A125:A126 A131 A128:A129 B125:AD131">
    <cfRule type="cellIs" dxfId="266" priority="65" operator="equal">
      <formula>"N/A"</formula>
    </cfRule>
  </conditionalFormatting>
  <conditionalFormatting sqref="A125:A127">
    <cfRule type="cellIs" dxfId="265" priority="64" operator="equal">
      <formula>"N/A"</formula>
    </cfRule>
  </conditionalFormatting>
  <conditionalFormatting sqref="B125:AD131">
    <cfRule type="cellIs" dxfId="264" priority="63" operator="equal">
      <formula>0</formula>
    </cfRule>
  </conditionalFormatting>
  <conditionalFormatting sqref="C9:AE9">
    <cfRule type="cellIs" dxfId="263" priority="61" operator="equal">
      <formula>0</formula>
    </cfRule>
  </conditionalFormatting>
  <conditionalFormatting sqref="C10:AD11">
    <cfRule type="cellIs" dxfId="262" priority="59" operator="equal">
      <formula>"N/A"</formula>
    </cfRule>
    <cfRule type="cellIs" dxfId="261" priority="60" operator="equal">
      <formula>0</formula>
    </cfRule>
  </conditionalFormatting>
  <conditionalFormatting sqref="B132:AD141">
    <cfRule type="cellIs" dxfId="260" priority="57" operator="equal">
      <formula>0</formula>
    </cfRule>
  </conditionalFormatting>
  <conditionalFormatting sqref="B132:AD141">
    <cfRule type="cellIs" dxfId="259" priority="58" operator="equal">
      <formula>"N/A"</formula>
    </cfRule>
  </conditionalFormatting>
  <conditionalFormatting sqref="A14:A15">
    <cfRule type="cellIs" dxfId="258" priority="56" operator="equal">
      <formula>"N/A"</formula>
    </cfRule>
  </conditionalFormatting>
  <conditionalFormatting sqref="A14:A15">
    <cfRule type="cellIs" dxfId="257" priority="55" operator="equal">
      <formula>"N/A"</formula>
    </cfRule>
  </conditionalFormatting>
  <conditionalFormatting sqref="A17 A19:A22">
    <cfRule type="cellIs" dxfId="256" priority="54" operator="equal">
      <formula>"N/A"</formula>
    </cfRule>
  </conditionalFormatting>
  <conditionalFormatting sqref="A18">
    <cfRule type="cellIs" dxfId="255" priority="53" operator="equal">
      <formula>"N/A"</formula>
    </cfRule>
  </conditionalFormatting>
  <conditionalFormatting sqref="C24:AD47 AE45 AE42 AE24 AE27:AE28 AE30:AE31 AE33:AE39">
    <cfRule type="cellIs" dxfId="254" priority="51" operator="equal">
      <formula>0</formula>
    </cfRule>
  </conditionalFormatting>
  <conditionalFormatting sqref="C24:AD47 AE45 AE42 AE24 AE27:AE28 AE30:AE31 AE33:AE39">
    <cfRule type="cellIs" dxfId="253" priority="52" operator="equal">
      <formula>"N/A"</formula>
    </cfRule>
  </conditionalFormatting>
  <conditionalFormatting sqref="A16">
    <cfRule type="cellIs" dxfId="252" priority="50" operator="equal">
      <formula>"N/A"</formula>
    </cfRule>
  </conditionalFormatting>
  <conditionalFormatting sqref="A50:A51">
    <cfRule type="cellIs" dxfId="251" priority="49" operator="equal">
      <formula>"N/A"</formula>
    </cfRule>
  </conditionalFormatting>
  <conditionalFormatting sqref="A50:A51">
    <cfRule type="cellIs" dxfId="250" priority="48" operator="equal">
      <formula>"N/A"</formula>
    </cfRule>
  </conditionalFormatting>
  <conditionalFormatting sqref="A53">
    <cfRule type="cellIs" dxfId="249" priority="47" operator="equal">
      <formula>"N/A"</formula>
    </cfRule>
  </conditionalFormatting>
  <conditionalFormatting sqref="A54">
    <cfRule type="cellIs" dxfId="248" priority="46" operator="equal">
      <formula>"N/A"</formula>
    </cfRule>
  </conditionalFormatting>
  <conditionalFormatting sqref="A52">
    <cfRule type="cellIs" dxfId="247" priority="45" operator="equal">
      <formula>"N/A"</formula>
    </cfRule>
  </conditionalFormatting>
  <conditionalFormatting sqref="A68:A69">
    <cfRule type="cellIs" dxfId="246" priority="43" operator="equal">
      <formula>"N/A"</formula>
    </cfRule>
  </conditionalFormatting>
  <conditionalFormatting sqref="A66:A67">
    <cfRule type="cellIs" dxfId="245" priority="44" operator="equal">
      <formula>"N/A"</formula>
    </cfRule>
  </conditionalFormatting>
  <conditionalFormatting sqref="A78:A79 A81:A82">
    <cfRule type="cellIs" dxfId="244" priority="42" operator="equal">
      <formula>"N/A"</formula>
    </cfRule>
  </conditionalFormatting>
  <conditionalFormatting sqref="A78:A80">
    <cfRule type="cellIs" dxfId="243" priority="41" operator="equal">
      <formula>"N/A"</formula>
    </cfRule>
  </conditionalFormatting>
  <conditionalFormatting sqref="C84:AE84">
    <cfRule type="cellIs" dxfId="242" priority="39" operator="equal">
      <formula>0</formula>
    </cfRule>
  </conditionalFormatting>
  <conditionalFormatting sqref="C86:AE89">
    <cfRule type="cellIs" dxfId="241" priority="37" operator="equal">
      <formula>0</formula>
    </cfRule>
  </conditionalFormatting>
  <conditionalFormatting sqref="C86:AE89">
    <cfRule type="cellIs" dxfId="240" priority="38" operator="equal">
      <formula>"N/A"</formula>
    </cfRule>
  </conditionalFormatting>
  <conditionalFormatting sqref="C91:AE94">
    <cfRule type="cellIs" dxfId="239" priority="35" operator="equal">
      <formula>0</formula>
    </cfRule>
  </conditionalFormatting>
  <conditionalFormatting sqref="C91:AE94">
    <cfRule type="cellIs" dxfId="238" priority="36" operator="equal">
      <formula>"N/A"</formula>
    </cfRule>
  </conditionalFormatting>
  <conditionalFormatting sqref="C96:L99">
    <cfRule type="cellIs" dxfId="237" priority="33" operator="equal">
      <formula>0</formula>
    </cfRule>
  </conditionalFormatting>
  <conditionalFormatting sqref="C96:L99">
    <cfRule type="cellIs" dxfId="236" priority="34" operator="equal">
      <formula>"N/A"</formula>
    </cfRule>
  </conditionalFormatting>
  <conditionalFormatting sqref="C101:L104">
    <cfRule type="cellIs" dxfId="235" priority="31" operator="equal">
      <formula>0</formula>
    </cfRule>
  </conditionalFormatting>
  <conditionalFormatting sqref="C101:L104">
    <cfRule type="cellIs" dxfId="234" priority="32" operator="equal">
      <formula>"N/A"</formula>
    </cfRule>
  </conditionalFormatting>
  <conditionalFormatting sqref="C115:L115 C106:AE109">
    <cfRule type="cellIs" dxfId="233" priority="29" operator="equal">
      <formula>0</formula>
    </cfRule>
  </conditionalFormatting>
  <conditionalFormatting sqref="C115:L115 C106:AE109">
    <cfRule type="cellIs" dxfId="232" priority="30" operator="equal">
      <formula>"N/A"</formula>
    </cfRule>
  </conditionalFormatting>
  <conditionalFormatting sqref="M96:AE99">
    <cfRule type="cellIs" dxfId="231" priority="27" operator="equal">
      <formula>0</formula>
    </cfRule>
  </conditionalFormatting>
  <conditionalFormatting sqref="M96:AE99">
    <cfRule type="cellIs" dxfId="230" priority="28" operator="equal">
      <formula>"N/A"</formula>
    </cfRule>
  </conditionalFormatting>
  <conditionalFormatting sqref="M101:AE104">
    <cfRule type="cellIs" dxfId="229" priority="25" operator="equal">
      <formula>0</formula>
    </cfRule>
  </conditionalFormatting>
  <conditionalFormatting sqref="M101:AE104">
    <cfRule type="cellIs" dxfId="228" priority="26" operator="equal">
      <formula>"N/A"</formula>
    </cfRule>
  </conditionalFormatting>
  <conditionalFormatting sqref="C111:L114">
    <cfRule type="cellIs" dxfId="227" priority="23" operator="equal">
      <formula>0</formula>
    </cfRule>
  </conditionalFormatting>
  <conditionalFormatting sqref="C111:L114">
    <cfRule type="cellIs" dxfId="226" priority="24" operator="equal">
      <formula>"N/A"</formula>
    </cfRule>
  </conditionalFormatting>
  <conditionalFormatting sqref="M111:AE114">
    <cfRule type="cellIs" dxfId="225" priority="21" operator="equal">
      <formula>0</formula>
    </cfRule>
  </conditionalFormatting>
  <conditionalFormatting sqref="M111:AE114">
    <cfRule type="cellIs" dxfId="224" priority="22" operator="equal">
      <formula>"N/A"</formula>
    </cfRule>
  </conditionalFormatting>
  <conditionalFormatting sqref="AG85">
    <cfRule type="cellIs" dxfId="223" priority="19" operator="equal">
      <formula>"N/A"</formula>
    </cfRule>
    <cfRule type="cellIs" dxfId="222" priority="20" operator="equal">
      <formula>0</formula>
    </cfRule>
  </conditionalFormatting>
  <conditionalFormatting sqref="AG90">
    <cfRule type="cellIs" dxfId="221" priority="17" operator="equal">
      <formula>"N/A"</formula>
    </cfRule>
    <cfRule type="cellIs" dxfId="220" priority="18" operator="equal">
      <formula>0</formula>
    </cfRule>
  </conditionalFormatting>
  <conditionalFormatting sqref="AG95">
    <cfRule type="cellIs" dxfId="219" priority="15" operator="equal">
      <formula>"N/A"</formula>
    </cfRule>
    <cfRule type="cellIs" dxfId="218" priority="16" operator="equal">
      <formula>0</formula>
    </cfRule>
  </conditionalFormatting>
  <conditionalFormatting sqref="AG100">
    <cfRule type="cellIs" dxfId="217" priority="13" operator="equal">
      <formula>"N/A"</formula>
    </cfRule>
    <cfRule type="cellIs" dxfId="216" priority="14" operator="equal">
      <formula>0</formula>
    </cfRule>
  </conditionalFormatting>
  <conditionalFormatting sqref="AG105">
    <cfRule type="cellIs" dxfId="215" priority="11" operator="equal">
      <formula>"N/A"</formula>
    </cfRule>
    <cfRule type="cellIs" dxfId="214" priority="12" operator="equal">
      <formula>0</formula>
    </cfRule>
  </conditionalFormatting>
  <conditionalFormatting sqref="AG110">
    <cfRule type="cellIs" dxfId="213" priority="9" operator="equal">
      <formula>"N/A"</formula>
    </cfRule>
    <cfRule type="cellIs" dxfId="212" priority="10" operator="equal">
      <formula>0</formula>
    </cfRule>
  </conditionalFormatting>
  <conditionalFormatting sqref="AF9">
    <cfRule type="cellIs" dxfId="211" priority="8" operator="equal">
      <formula>"N/A"</formula>
    </cfRule>
  </conditionalFormatting>
  <conditionalFormatting sqref="AF9">
    <cfRule type="cellIs" dxfId="210" priority="7" operator="equal">
      <formula>0</formula>
    </cfRule>
  </conditionalFormatting>
  <conditionalFormatting sqref="AF10:AF11">
    <cfRule type="cellIs" dxfId="209" priority="5" operator="equal">
      <formula>"N/A"</formula>
    </cfRule>
    <cfRule type="cellIs" dxfId="208" priority="6" operator="equal">
      <formula>0</formula>
    </cfRule>
  </conditionalFormatting>
  <conditionalFormatting sqref="AF24 AF42 AF45 AF26:AF28 AF30:AF39">
    <cfRule type="cellIs" dxfId="207" priority="3" operator="equal">
      <formula>0</formula>
    </cfRule>
  </conditionalFormatting>
  <conditionalFormatting sqref="AF24 AF42 AF45 AF26:AF28 AF30:AF39">
    <cfRule type="cellIs" dxfId="206" priority="4" operator="equal">
      <formula>"N/A"</formula>
    </cfRule>
  </conditionalFormatting>
  <conditionalFormatting sqref="AE10:AE11">
    <cfRule type="cellIs" dxfId="205" priority="1" operator="equal">
      <formula>"N/A"</formula>
    </cfRule>
    <cfRule type="cellIs" dxfId="204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3AB1-9C70-431D-A57C-28E5941FC6C6}">
  <dimension ref="A1:AE142"/>
  <sheetViews>
    <sheetView topLeftCell="A73" zoomScale="70" zoomScaleNormal="70" workbookViewId="0">
      <selection activeCell="B87" sqref="B87"/>
    </sheetView>
  </sheetViews>
  <sheetFormatPr defaultRowHeight="14.4" x14ac:dyDescent="0.3"/>
  <cols>
    <col min="1" max="1" width="38.109375" customWidth="1"/>
    <col min="2" max="2" width="28.88671875" bestFit="1" customWidth="1"/>
    <col min="3" max="3" width="18" bestFit="1" customWidth="1"/>
  </cols>
  <sheetData>
    <row r="1" spans="1:2" ht="18" x14ac:dyDescent="0.35">
      <c r="A1" s="7" t="s">
        <v>608</v>
      </c>
    </row>
    <row r="2" spans="1:2" ht="18" x14ac:dyDescent="0.35">
      <c r="A2" s="7"/>
    </row>
    <row r="3" spans="1:2" ht="18" x14ac:dyDescent="0.35">
      <c r="A3" s="13" t="s">
        <v>707</v>
      </c>
    </row>
    <row r="4" spans="1:2" x14ac:dyDescent="0.3">
      <c r="A4" s="10" t="s">
        <v>569</v>
      </c>
    </row>
    <row r="5" spans="1:2" x14ac:dyDescent="0.3">
      <c r="A5" s="12" t="s">
        <v>712</v>
      </c>
    </row>
    <row r="6" spans="1:2" x14ac:dyDescent="0.3">
      <c r="A6" s="6" t="s">
        <v>570</v>
      </c>
    </row>
    <row r="7" spans="1:2" x14ac:dyDescent="0.3">
      <c r="A7" s="12" t="s">
        <v>429</v>
      </c>
    </row>
    <row r="8" spans="1:2" x14ac:dyDescent="0.3">
      <c r="A8" s="6" t="s">
        <v>574</v>
      </c>
    </row>
    <row r="9" spans="1:2" x14ac:dyDescent="0.3">
      <c r="A9" s="69" t="s">
        <v>708</v>
      </c>
    </row>
    <row r="11" spans="1:2" x14ac:dyDescent="0.3">
      <c r="A11" s="67" t="s">
        <v>709</v>
      </c>
      <c r="B11" s="18" t="s">
        <v>710</v>
      </c>
    </row>
    <row r="12" spans="1:2" x14ac:dyDescent="0.3">
      <c r="A12" s="8" t="s">
        <v>430</v>
      </c>
      <c r="B12" s="70">
        <v>49.34</v>
      </c>
    </row>
    <row r="13" spans="1:2" x14ac:dyDescent="0.3">
      <c r="A13" s="8" t="s">
        <v>431</v>
      </c>
      <c r="B13" s="70">
        <v>25.34</v>
      </c>
    </row>
    <row r="14" spans="1:2" x14ac:dyDescent="0.3">
      <c r="A14" s="8" t="s">
        <v>432</v>
      </c>
      <c r="B14" s="70">
        <v>7.34</v>
      </c>
    </row>
    <row r="15" spans="1:2" x14ac:dyDescent="0.3">
      <c r="A15" s="8" t="s">
        <v>433</v>
      </c>
      <c r="B15" s="70">
        <v>6.52</v>
      </c>
    </row>
    <row r="16" spans="1:2" x14ac:dyDescent="0.3">
      <c r="A16" s="8" t="s">
        <v>434</v>
      </c>
      <c r="B16" s="70">
        <v>40.11</v>
      </c>
    </row>
    <row r="17" spans="1:2" x14ac:dyDescent="0.3">
      <c r="A17" s="8" t="s">
        <v>435</v>
      </c>
      <c r="B17" s="70">
        <v>33.69</v>
      </c>
    </row>
    <row r="18" spans="1:2" x14ac:dyDescent="0.3">
      <c r="A18" s="8" t="s">
        <v>436</v>
      </c>
      <c r="B18" s="70">
        <v>52.43</v>
      </c>
    </row>
    <row r="19" spans="1:2" x14ac:dyDescent="0.3">
      <c r="A19" s="8" t="s">
        <v>437</v>
      </c>
      <c r="B19" s="70">
        <v>30.14</v>
      </c>
    </row>
    <row r="20" spans="1:2" x14ac:dyDescent="0.3">
      <c r="A20" s="8" t="s">
        <v>438</v>
      </c>
      <c r="B20" s="70">
        <v>43.77</v>
      </c>
    </row>
    <row r="21" spans="1:2" x14ac:dyDescent="0.3">
      <c r="A21" s="8" t="s">
        <v>439</v>
      </c>
      <c r="B21" s="70">
        <v>40.89</v>
      </c>
    </row>
    <row r="22" spans="1:2" x14ac:dyDescent="0.3">
      <c r="A22" s="68" t="s">
        <v>711</v>
      </c>
      <c r="B22" s="71">
        <v>32.96</v>
      </c>
    </row>
    <row r="25" spans="1:2" ht="18" x14ac:dyDescent="0.35">
      <c r="A25" s="13" t="s">
        <v>767</v>
      </c>
    </row>
    <row r="26" spans="1:2" x14ac:dyDescent="0.3">
      <c r="A26" s="10" t="s">
        <v>569</v>
      </c>
    </row>
    <row r="27" spans="1:2" x14ac:dyDescent="0.3">
      <c r="A27" s="169" t="s">
        <v>768</v>
      </c>
    </row>
    <row r="28" spans="1:2" x14ac:dyDescent="0.3">
      <c r="A28" s="6" t="s">
        <v>570</v>
      </c>
    </row>
    <row r="29" spans="1:2" x14ac:dyDescent="0.3">
      <c r="A29" s="169" t="s">
        <v>760</v>
      </c>
    </row>
    <row r="30" spans="1:2" x14ac:dyDescent="0.3">
      <c r="A30" s="6" t="s">
        <v>574</v>
      </c>
    </row>
    <row r="31" spans="1:2" x14ac:dyDescent="0.3">
      <c r="A31" s="69"/>
    </row>
    <row r="33" spans="1:3" x14ac:dyDescent="0.3">
      <c r="A33" s="67" t="s">
        <v>769</v>
      </c>
      <c r="B33" s="18" t="s">
        <v>775</v>
      </c>
      <c r="C33" s="18" t="s">
        <v>776</v>
      </c>
    </row>
    <row r="34" spans="1:3" x14ac:dyDescent="0.3">
      <c r="A34" t="s">
        <v>770</v>
      </c>
      <c r="B34" s="170">
        <v>39</v>
      </c>
      <c r="C34">
        <v>15</v>
      </c>
    </row>
    <row r="35" spans="1:3" x14ac:dyDescent="0.3">
      <c r="A35" t="s">
        <v>771</v>
      </c>
      <c r="B35" s="170">
        <v>28</v>
      </c>
      <c r="C35">
        <v>12</v>
      </c>
    </row>
    <row r="36" spans="1:3" x14ac:dyDescent="0.3">
      <c r="A36" t="s">
        <v>772</v>
      </c>
      <c r="B36" s="170">
        <v>22</v>
      </c>
      <c r="C36">
        <v>10</v>
      </c>
    </row>
    <row r="37" spans="1:3" x14ac:dyDescent="0.3">
      <c r="A37" t="s">
        <v>773</v>
      </c>
      <c r="B37" s="170">
        <v>19</v>
      </c>
      <c r="C37">
        <v>8</v>
      </c>
    </row>
    <row r="38" spans="1:3" x14ac:dyDescent="0.3">
      <c r="A38" t="s">
        <v>774</v>
      </c>
      <c r="B38" s="170">
        <v>18</v>
      </c>
      <c r="C38" s="171" t="s">
        <v>408</v>
      </c>
    </row>
    <row r="39" spans="1:3" x14ac:dyDescent="0.3">
      <c r="A39" s="68" t="s">
        <v>711</v>
      </c>
      <c r="B39" s="71">
        <f>+AVERAGE(B34:B38)</f>
        <v>25.2</v>
      </c>
      <c r="C39" s="71">
        <f>+AVERAGE(C34:C38)</f>
        <v>11.25</v>
      </c>
    </row>
    <row r="40" spans="1:3" x14ac:dyDescent="0.3">
      <c r="A40" s="2"/>
    </row>
    <row r="41" spans="1:3" x14ac:dyDescent="0.3">
      <c r="A41" s="2"/>
    </row>
    <row r="42" spans="1:3" ht="18" x14ac:dyDescent="0.35">
      <c r="A42" s="13" t="s">
        <v>777</v>
      </c>
    </row>
    <row r="43" spans="1:3" x14ac:dyDescent="0.3">
      <c r="A43" s="10" t="s">
        <v>569</v>
      </c>
    </row>
    <row r="44" spans="1:3" x14ac:dyDescent="0.3">
      <c r="A44" s="169" t="s">
        <v>761</v>
      </c>
    </row>
    <row r="45" spans="1:3" x14ac:dyDescent="0.3">
      <c r="A45" s="6" t="s">
        <v>570</v>
      </c>
    </row>
    <row r="46" spans="1:3" x14ac:dyDescent="0.3">
      <c r="A46" s="169" t="s">
        <v>762</v>
      </c>
    </row>
    <row r="47" spans="1:3" x14ac:dyDescent="0.3">
      <c r="A47" s="6" t="s">
        <v>574</v>
      </c>
    </row>
    <row r="48" spans="1:3" x14ac:dyDescent="0.3">
      <c r="A48" s="2"/>
    </row>
    <row r="49" spans="1:31" x14ac:dyDescent="0.3">
      <c r="A49" s="67"/>
      <c r="B49" s="67">
        <v>1990</v>
      </c>
      <c r="C49" s="67">
        <v>1991</v>
      </c>
      <c r="D49" s="67">
        <v>1992</v>
      </c>
      <c r="E49" s="67">
        <v>1993</v>
      </c>
      <c r="F49" s="67">
        <v>1994</v>
      </c>
      <c r="G49" s="67">
        <v>1995</v>
      </c>
      <c r="H49" s="67">
        <v>1996</v>
      </c>
      <c r="I49" s="67">
        <v>1997</v>
      </c>
      <c r="J49" s="67">
        <v>1998</v>
      </c>
      <c r="K49" s="67">
        <v>1999</v>
      </c>
      <c r="L49" s="67">
        <v>2000</v>
      </c>
      <c r="M49" s="67">
        <v>2001</v>
      </c>
      <c r="N49" s="67">
        <v>2002</v>
      </c>
      <c r="O49" s="67">
        <v>2003</v>
      </c>
      <c r="P49" s="67">
        <v>2004</v>
      </c>
      <c r="Q49" s="67">
        <v>2005</v>
      </c>
      <c r="R49" s="67">
        <v>2006</v>
      </c>
      <c r="S49" s="67">
        <v>2007</v>
      </c>
      <c r="T49" s="67">
        <v>2008</v>
      </c>
      <c r="U49" s="67">
        <v>2009</v>
      </c>
      <c r="V49" s="67">
        <v>2010</v>
      </c>
      <c r="W49" s="67">
        <v>2011</v>
      </c>
      <c r="X49" s="67">
        <v>2012</v>
      </c>
      <c r="Y49" s="67">
        <v>2013</v>
      </c>
      <c r="Z49" s="67">
        <v>2014</v>
      </c>
      <c r="AA49" s="67">
        <v>2015</v>
      </c>
      <c r="AB49" s="67">
        <v>2016</v>
      </c>
      <c r="AC49" s="67">
        <v>2017</v>
      </c>
      <c r="AD49" s="67">
        <v>2018</v>
      </c>
      <c r="AE49" s="67">
        <v>2019</v>
      </c>
    </row>
    <row r="50" spans="1:31" x14ac:dyDescent="0.3">
      <c r="A50" s="172" t="str">
        <f>+B33</f>
        <v>National roads</v>
      </c>
      <c r="B50" s="173" t="s">
        <v>408</v>
      </c>
      <c r="C50" s="173" t="s">
        <v>408</v>
      </c>
      <c r="D50" s="173" t="s">
        <v>408</v>
      </c>
      <c r="E50" s="173" t="s">
        <v>408</v>
      </c>
      <c r="F50" s="173" t="s">
        <v>408</v>
      </c>
      <c r="G50" s="161">
        <v>21121</v>
      </c>
      <c r="H50" s="161">
        <v>21121</v>
      </c>
      <c r="I50" s="161">
        <v>21121</v>
      </c>
      <c r="J50" s="161">
        <v>21164</v>
      </c>
      <c r="K50" s="161">
        <v>21271</v>
      </c>
      <c r="L50" s="161">
        <v>21313</v>
      </c>
      <c r="M50" s="161">
        <v>21316</v>
      </c>
      <c r="N50" s="161">
        <v>21335</v>
      </c>
      <c r="O50" s="161">
        <v>21333</v>
      </c>
      <c r="P50" s="161">
        <v>21345</v>
      </c>
      <c r="Q50" s="161">
        <v>21328</v>
      </c>
      <c r="R50" s="161">
        <v>21325</v>
      </c>
      <c r="S50" s="161">
        <v>21320</v>
      </c>
      <c r="T50" s="161">
        <v>21320</v>
      </c>
      <c r="U50" s="161">
        <v>21268</v>
      </c>
      <c r="V50" s="161">
        <v>21267</v>
      </c>
      <c r="W50" s="161">
        <v>21258</v>
      </c>
      <c r="X50" s="161">
        <v>21242</v>
      </c>
      <c r="Y50" s="161">
        <v>21254</v>
      </c>
      <c r="Z50" s="161">
        <v>21252</v>
      </c>
      <c r="AA50" s="161">
        <v>21249</v>
      </c>
      <c r="AB50" s="161">
        <v>21244</v>
      </c>
      <c r="AC50" s="161">
        <v>21241</v>
      </c>
      <c r="AD50" s="161">
        <v>21238</v>
      </c>
      <c r="AE50" s="161">
        <v>21238</v>
      </c>
    </row>
    <row r="51" spans="1:31" x14ac:dyDescent="0.3">
      <c r="A51" s="174" t="str">
        <f>+C33</f>
        <v>Local roads</v>
      </c>
      <c r="B51" s="175" t="s">
        <v>408</v>
      </c>
      <c r="C51" s="175" t="s">
        <v>408</v>
      </c>
      <c r="D51" s="175" t="s">
        <v>408</v>
      </c>
      <c r="E51" s="175" t="s">
        <v>408</v>
      </c>
      <c r="F51" s="175" t="s">
        <v>408</v>
      </c>
      <c r="G51" s="146">
        <v>41393</v>
      </c>
      <c r="H51" s="146">
        <v>45091</v>
      </c>
      <c r="I51" s="146">
        <v>48123</v>
      </c>
      <c r="J51" s="146">
        <v>51295</v>
      </c>
      <c r="K51" s="146">
        <v>52379</v>
      </c>
      <c r="L51" s="146">
        <v>54204</v>
      </c>
      <c r="M51" s="146">
        <v>55258</v>
      </c>
      <c r="N51" s="146">
        <v>55813</v>
      </c>
      <c r="O51" s="146">
        <v>57560</v>
      </c>
      <c r="P51" s="146">
        <v>57986</v>
      </c>
      <c r="Q51" s="146">
        <v>58169</v>
      </c>
      <c r="R51" s="146">
        <v>58659</v>
      </c>
      <c r="S51" s="146">
        <v>59394</v>
      </c>
      <c r="T51" s="146">
        <v>59710</v>
      </c>
      <c r="U51" s="146">
        <v>60062</v>
      </c>
      <c r="V51" s="146">
        <v>60864</v>
      </c>
      <c r="W51" s="146">
        <v>61653</v>
      </c>
      <c r="X51" s="146">
        <v>62923</v>
      </c>
      <c r="Y51" s="146">
        <v>63213</v>
      </c>
      <c r="Z51" s="146">
        <v>63782</v>
      </c>
      <c r="AA51" s="146">
        <v>63684</v>
      </c>
      <c r="AB51" s="146">
        <v>63250</v>
      </c>
      <c r="AC51" s="146">
        <v>63076</v>
      </c>
      <c r="AD51" s="146">
        <v>64334</v>
      </c>
      <c r="AE51" s="146">
        <v>63848</v>
      </c>
    </row>
    <row r="52" spans="1:31" x14ac:dyDescent="0.3">
      <c r="A52" s="2"/>
    </row>
    <row r="53" spans="1:31" x14ac:dyDescent="0.3">
      <c r="A53" s="2"/>
    </row>
    <row r="54" spans="1:31" ht="18" x14ac:dyDescent="0.35">
      <c r="A54" s="13" t="s">
        <v>778</v>
      </c>
    </row>
    <row r="55" spans="1:31" x14ac:dyDescent="0.3">
      <c r="A55" s="10" t="s">
        <v>569</v>
      </c>
    </row>
    <row r="56" spans="1:31" x14ac:dyDescent="0.3">
      <c r="A56" s="169" t="s">
        <v>763</v>
      </c>
    </row>
    <row r="57" spans="1:31" x14ac:dyDescent="0.3">
      <c r="A57" s="6" t="s">
        <v>570</v>
      </c>
    </row>
    <row r="58" spans="1:31" x14ac:dyDescent="0.3">
      <c r="A58" s="169" t="s">
        <v>764</v>
      </c>
    </row>
    <row r="59" spans="1:31" x14ac:dyDescent="0.3">
      <c r="A59" s="6" t="s">
        <v>574</v>
      </c>
    </row>
    <row r="60" spans="1:31" x14ac:dyDescent="0.3">
      <c r="A60" s="2"/>
    </row>
    <row r="61" spans="1:31" x14ac:dyDescent="0.3">
      <c r="A61" s="2"/>
    </row>
    <row r="62" spans="1:31" x14ac:dyDescent="0.3">
      <c r="A62" s="67"/>
      <c r="B62" s="67">
        <v>1990</v>
      </c>
      <c r="C62" s="67">
        <v>1991</v>
      </c>
      <c r="D62" s="67">
        <v>1992</v>
      </c>
      <c r="E62" s="67">
        <v>1993</v>
      </c>
      <c r="F62" s="67">
        <v>1994</v>
      </c>
      <c r="G62" s="67">
        <v>1995</v>
      </c>
      <c r="H62" s="67">
        <v>1996</v>
      </c>
      <c r="I62" s="67">
        <v>1997</v>
      </c>
      <c r="J62" s="67">
        <v>1998</v>
      </c>
      <c r="K62" s="67">
        <v>1999</v>
      </c>
      <c r="L62" s="67">
        <v>2000</v>
      </c>
      <c r="M62" s="67">
        <v>2001</v>
      </c>
      <c r="N62" s="67">
        <v>2002</v>
      </c>
      <c r="O62" s="67">
        <v>2003</v>
      </c>
      <c r="P62" s="67">
        <v>2004</v>
      </c>
      <c r="Q62" s="67">
        <v>2005</v>
      </c>
      <c r="R62" s="67">
        <v>2006</v>
      </c>
      <c r="S62" s="67">
        <v>2007</v>
      </c>
      <c r="T62" s="67">
        <v>2008</v>
      </c>
      <c r="U62" s="67">
        <v>2009</v>
      </c>
      <c r="V62" s="67">
        <v>2010</v>
      </c>
      <c r="W62" s="67">
        <v>2011</v>
      </c>
      <c r="X62" s="67">
        <v>2012</v>
      </c>
      <c r="Y62" s="67">
        <v>2013</v>
      </c>
      <c r="Z62" s="67">
        <v>2014</v>
      </c>
      <c r="AA62" s="67">
        <v>2015</v>
      </c>
      <c r="AB62" s="67">
        <v>2016</v>
      </c>
      <c r="AC62" s="67">
        <v>2017</v>
      </c>
      <c r="AD62" s="67">
        <v>2018</v>
      </c>
      <c r="AE62" s="67">
        <v>2019</v>
      </c>
    </row>
    <row r="63" spans="1:31" x14ac:dyDescent="0.3">
      <c r="A63" s="2" t="s">
        <v>779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3">
      <c r="A64" s="169" t="s">
        <v>775</v>
      </c>
      <c r="B64" s="173" t="s">
        <v>408</v>
      </c>
      <c r="C64" s="173" t="s">
        <v>408</v>
      </c>
      <c r="D64" s="173" t="s">
        <v>408</v>
      </c>
      <c r="E64" s="173" t="s">
        <v>408</v>
      </c>
      <c r="F64" s="173" t="s">
        <v>408</v>
      </c>
      <c r="G64" s="173" t="str">
        <f>IFERROR(IF(G50-F50&lt;0,0,G50-F50), "N/A")</f>
        <v>N/A</v>
      </c>
      <c r="H64" s="159">
        <f t="shared" ref="H64:AE65" si="0">IFERROR(IF(H50-G50&lt;0,0,H50-G50), "N/A")</f>
        <v>0</v>
      </c>
      <c r="I64" s="159">
        <f t="shared" si="0"/>
        <v>0</v>
      </c>
      <c r="J64" s="159">
        <f t="shared" si="0"/>
        <v>43</v>
      </c>
      <c r="K64" s="159">
        <f t="shared" si="0"/>
        <v>107</v>
      </c>
      <c r="L64" s="159">
        <f t="shared" si="0"/>
        <v>42</v>
      </c>
      <c r="M64" s="159">
        <f t="shared" si="0"/>
        <v>3</v>
      </c>
      <c r="N64" s="159">
        <f t="shared" si="0"/>
        <v>19</v>
      </c>
      <c r="O64" s="159">
        <f t="shared" si="0"/>
        <v>0</v>
      </c>
      <c r="P64" s="159">
        <f t="shared" si="0"/>
        <v>12</v>
      </c>
      <c r="Q64" s="159">
        <f t="shared" si="0"/>
        <v>0</v>
      </c>
      <c r="R64" s="159">
        <f t="shared" si="0"/>
        <v>0</v>
      </c>
      <c r="S64" s="159">
        <f t="shared" si="0"/>
        <v>0</v>
      </c>
      <c r="T64" s="159">
        <f t="shared" si="0"/>
        <v>0</v>
      </c>
      <c r="U64" s="159">
        <f t="shared" si="0"/>
        <v>0</v>
      </c>
      <c r="V64" s="159">
        <f t="shared" si="0"/>
        <v>0</v>
      </c>
      <c r="W64" s="159">
        <f t="shared" si="0"/>
        <v>0</v>
      </c>
      <c r="X64" s="159">
        <f t="shared" si="0"/>
        <v>0</v>
      </c>
      <c r="Y64" s="159">
        <f t="shared" si="0"/>
        <v>12</v>
      </c>
      <c r="Z64" s="159">
        <f t="shared" si="0"/>
        <v>0</v>
      </c>
      <c r="AA64" s="159">
        <f t="shared" si="0"/>
        <v>0</v>
      </c>
      <c r="AB64" s="159">
        <f t="shared" si="0"/>
        <v>0</v>
      </c>
      <c r="AC64" s="159">
        <f t="shared" si="0"/>
        <v>0</v>
      </c>
      <c r="AD64" s="159">
        <f t="shared" si="0"/>
        <v>0</v>
      </c>
      <c r="AE64" s="159">
        <f t="shared" si="0"/>
        <v>0</v>
      </c>
    </row>
    <row r="65" spans="1:31" x14ac:dyDescent="0.3">
      <c r="A65" s="176" t="s">
        <v>776</v>
      </c>
      <c r="B65" s="175" t="s">
        <v>408</v>
      </c>
      <c r="C65" s="175" t="s">
        <v>408</v>
      </c>
      <c r="D65" s="175" t="s">
        <v>408</v>
      </c>
      <c r="E65" s="175" t="s">
        <v>408</v>
      </c>
      <c r="F65" s="175" t="s">
        <v>408</v>
      </c>
      <c r="G65" s="175" t="str">
        <f>IFERROR(IF(G51-F51&lt;0,0,G51-F51), "N/A")</f>
        <v>N/A</v>
      </c>
      <c r="H65" s="148">
        <f t="shared" si="0"/>
        <v>3698</v>
      </c>
      <c r="I65" s="148">
        <f t="shared" si="0"/>
        <v>3032</v>
      </c>
      <c r="J65" s="148">
        <f t="shared" si="0"/>
        <v>3172</v>
      </c>
      <c r="K65" s="148">
        <f t="shared" si="0"/>
        <v>1084</v>
      </c>
      <c r="L65" s="148">
        <f t="shared" si="0"/>
        <v>1825</v>
      </c>
      <c r="M65" s="148">
        <f t="shared" si="0"/>
        <v>1054</v>
      </c>
      <c r="N65" s="148">
        <f t="shared" si="0"/>
        <v>555</v>
      </c>
      <c r="O65" s="148">
        <f t="shared" si="0"/>
        <v>1747</v>
      </c>
      <c r="P65" s="148">
        <f t="shared" si="0"/>
        <v>426</v>
      </c>
      <c r="Q65" s="148">
        <f t="shared" si="0"/>
        <v>183</v>
      </c>
      <c r="R65" s="148">
        <f t="shared" si="0"/>
        <v>490</v>
      </c>
      <c r="S65" s="148">
        <f t="shared" si="0"/>
        <v>735</v>
      </c>
      <c r="T65" s="148">
        <f t="shared" si="0"/>
        <v>316</v>
      </c>
      <c r="U65" s="148">
        <f t="shared" si="0"/>
        <v>352</v>
      </c>
      <c r="V65" s="148">
        <f t="shared" si="0"/>
        <v>802</v>
      </c>
      <c r="W65" s="148">
        <f t="shared" si="0"/>
        <v>789</v>
      </c>
      <c r="X65" s="148">
        <f t="shared" si="0"/>
        <v>1270</v>
      </c>
      <c r="Y65" s="148">
        <f t="shared" si="0"/>
        <v>290</v>
      </c>
      <c r="Z65" s="148">
        <f t="shared" si="0"/>
        <v>569</v>
      </c>
      <c r="AA65" s="148">
        <f t="shared" si="0"/>
        <v>0</v>
      </c>
      <c r="AB65" s="148">
        <f t="shared" si="0"/>
        <v>0</v>
      </c>
      <c r="AC65" s="148">
        <f t="shared" si="0"/>
        <v>0</v>
      </c>
      <c r="AD65" s="148">
        <f t="shared" si="0"/>
        <v>1258</v>
      </c>
      <c r="AE65" s="148">
        <f t="shared" si="0"/>
        <v>0</v>
      </c>
    </row>
    <row r="66" spans="1:31" x14ac:dyDescent="0.3">
      <c r="A66" s="177" t="s">
        <v>780</v>
      </c>
      <c r="B66" s="178" t="str">
        <f>+IFERROR(B64*1000*$B$41+B65*1000*$C$41, "N/A")</f>
        <v>N/A</v>
      </c>
      <c r="C66" s="178" t="str">
        <f t="shared" ref="C66:AE66" si="1">+IFERROR(C64*1000*$B$41+C65*1000*$C$41, "N/A")</f>
        <v>N/A</v>
      </c>
      <c r="D66" s="178" t="str">
        <f t="shared" si="1"/>
        <v>N/A</v>
      </c>
      <c r="E66" s="178" t="str">
        <f t="shared" si="1"/>
        <v>N/A</v>
      </c>
      <c r="F66" s="178" t="str">
        <f t="shared" si="1"/>
        <v>N/A</v>
      </c>
      <c r="G66" s="178" t="str">
        <f t="shared" si="1"/>
        <v>N/A</v>
      </c>
      <c r="H66" s="179">
        <f t="shared" si="1"/>
        <v>0</v>
      </c>
      <c r="I66" s="179">
        <f t="shared" si="1"/>
        <v>0</v>
      </c>
      <c r="J66" s="179">
        <f t="shared" si="1"/>
        <v>0</v>
      </c>
      <c r="K66" s="179">
        <f t="shared" si="1"/>
        <v>0</v>
      </c>
      <c r="L66" s="179">
        <f t="shared" si="1"/>
        <v>0</v>
      </c>
      <c r="M66" s="179">
        <f t="shared" si="1"/>
        <v>0</v>
      </c>
      <c r="N66" s="179">
        <f t="shared" si="1"/>
        <v>0</v>
      </c>
      <c r="O66" s="179">
        <f t="shared" si="1"/>
        <v>0</v>
      </c>
      <c r="P66" s="179">
        <f t="shared" si="1"/>
        <v>0</v>
      </c>
      <c r="Q66" s="179">
        <f t="shared" si="1"/>
        <v>0</v>
      </c>
      <c r="R66" s="179">
        <f t="shared" si="1"/>
        <v>0</v>
      </c>
      <c r="S66" s="179">
        <f t="shared" si="1"/>
        <v>0</v>
      </c>
      <c r="T66" s="179">
        <f t="shared" si="1"/>
        <v>0</v>
      </c>
      <c r="U66" s="179">
        <f t="shared" si="1"/>
        <v>0</v>
      </c>
      <c r="V66" s="179">
        <f t="shared" si="1"/>
        <v>0</v>
      </c>
      <c r="W66" s="179">
        <f t="shared" si="1"/>
        <v>0</v>
      </c>
      <c r="X66" s="179">
        <f t="shared" si="1"/>
        <v>0</v>
      </c>
      <c r="Y66" s="179">
        <f t="shared" si="1"/>
        <v>0</v>
      </c>
      <c r="Z66" s="179">
        <f t="shared" si="1"/>
        <v>0</v>
      </c>
      <c r="AA66" s="179">
        <f t="shared" si="1"/>
        <v>0</v>
      </c>
      <c r="AB66" s="179">
        <f t="shared" si="1"/>
        <v>0</v>
      </c>
      <c r="AC66" s="179">
        <f t="shared" si="1"/>
        <v>0</v>
      </c>
      <c r="AD66" s="179">
        <f t="shared" si="1"/>
        <v>0</v>
      </c>
      <c r="AE66" s="179">
        <f t="shared" si="1"/>
        <v>0</v>
      </c>
    </row>
    <row r="67" spans="1:31" x14ac:dyDescent="0.3">
      <c r="A67" s="180" t="s">
        <v>781</v>
      </c>
      <c r="B67" s="181" t="str">
        <f t="shared" ref="B67:AD67" si="2">IFERROR(B66/10^6, "N/A")</f>
        <v>N/A</v>
      </c>
      <c r="C67" s="181" t="str">
        <f t="shared" si="2"/>
        <v>N/A</v>
      </c>
      <c r="D67" s="181" t="str">
        <f t="shared" si="2"/>
        <v>N/A</v>
      </c>
      <c r="E67" s="181" t="str">
        <f t="shared" si="2"/>
        <v>N/A</v>
      </c>
      <c r="F67" s="181" t="str">
        <f t="shared" si="2"/>
        <v>N/A</v>
      </c>
      <c r="G67" s="181" t="str">
        <f t="shared" si="2"/>
        <v>N/A</v>
      </c>
      <c r="H67" s="182">
        <f t="shared" si="2"/>
        <v>0</v>
      </c>
      <c r="I67" s="182">
        <f t="shared" si="2"/>
        <v>0</v>
      </c>
      <c r="J67" s="182">
        <f t="shared" si="2"/>
        <v>0</v>
      </c>
      <c r="K67" s="182">
        <f t="shared" si="2"/>
        <v>0</v>
      </c>
      <c r="L67" s="182">
        <f t="shared" si="2"/>
        <v>0</v>
      </c>
      <c r="M67" s="182">
        <f t="shared" si="2"/>
        <v>0</v>
      </c>
      <c r="N67" s="182">
        <f t="shared" si="2"/>
        <v>0</v>
      </c>
      <c r="O67" s="182">
        <f t="shared" si="2"/>
        <v>0</v>
      </c>
      <c r="P67" s="182">
        <f t="shared" si="2"/>
        <v>0</v>
      </c>
      <c r="Q67" s="182">
        <f t="shared" si="2"/>
        <v>0</v>
      </c>
      <c r="R67" s="182">
        <f t="shared" si="2"/>
        <v>0</v>
      </c>
      <c r="S67" s="182">
        <f t="shared" si="2"/>
        <v>0</v>
      </c>
      <c r="T67" s="182">
        <f t="shared" si="2"/>
        <v>0</v>
      </c>
      <c r="U67" s="183">
        <f t="shared" si="2"/>
        <v>0</v>
      </c>
      <c r="V67" s="183">
        <f t="shared" si="2"/>
        <v>0</v>
      </c>
      <c r="W67" s="183">
        <f t="shared" si="2"/>
        <v>0</v>
      </c>
      <c r="X67" s="183">
        <f t="shared" si="2"/>
        <v>0</v>
      </c>
      <c r="Y67" s="183">
        <f t="shared" si="2"/>
        <v>0</v>
      </c>
      <c r="Z67" s="183">
        <f t="shared" si="2"/>
        <v>0</v>
      </c>
      <c r="AA67" s="183">
        <f t="shared" si="2"/>
        <v>0</v>
      </c>
      <c r="AB67" s="183">
        <f t="shared" si="2"/>
        <v>0</v>
      </c>
      <c r="AC67" s="183">
        <f t="shared" si="2"/>
        <v>0</v>
      </c>
      <c r="AD67" s="183">
        <f t="shared" si="2"/>
        <v>0</v>
      </c>
      <c r="AE67" s="183">
        <f>IFERROR(AE66/10^6, "N/A")</f>
        <v>0</v>
      </c>
    </row>
    <row r="68" spans="1:31" x14ac:dyDescent="0.3">
      <c r="A68" s="2"/>
    </row>
    <row r="69" spans="1:31" x14ac:dyDescent="0.3">
      <c r="A69" s="2"/>
    </row>
    <row r="70" spans="1:31" ht="18" x14ac:dyDescent="0.35">
      <c r="A70" s="13" t="s">
        <v>783</v>
      </c>
    </row>
    <row r="71" spans="1:31" x14ac:dyDescent="0.3">
      <c r="A71" s="10" t="s">
        <v>569</v>
      </c>
    </row>
    <row r="72" spans="1:31" x14ac:dyDescent="0.3">
      <c r="A72" s="169" t="s">
        <v>765</v>
      </c>
    </row>
    <row r="73" spans="1:31" x14ac:dyDescent="0.3">
      <c r="A73" s="6" t="s">
        <v>570</v>
      </c>
    </row>
    <row r="74" spans="1:31" x14ac:dyDescent="0.3">
      <c r="A74" s="169" t="s">
        <v>760</v>
      </c>
    </row>
    <row r="75" spans="1:31" x14ac:dyDescent="0.3">
      <c r="A75" s="6" t="s">
        <v>574</v>
      </c>
    </row>
    <row r="76" spans="1:31" x14ac:dyDescent="0.3">
      <c r="A76" s="69" t="s">
        <v>782</v>
      </c>
    </row>
    <row r="78" spans="1:31" x14ac:dyDescent="0.3">
      <c r="A78" s="67" t="s">
        <v>769</v>
      </c>
      <c r="B78" s="67" t="s">
        <v>784</v>
      </c>
      <c r="C78" s="18" t="s">
        <v>795</v>
      </c>
    </row>
    <row r="79" spans="1:31" ht="15.6" customHeight="1" x14ac:dyDescent="0.3">
      <c r="A79" s="189" t="s">
        <v>785</v>
      </c>
      <c r="B79" s="184" t="s">
        <v>786</v>
      </c>
      <c r="C79" s="185">
        <v>70</v>
      </c>
    </row>
    <row r="80" spans="1:31" x14ac:dyDescent="0.3">
      <c r="A80" s="191"/>
      <c r="B80" t="s">
        <v>787</v>
      </c>
      <c r="C80" s="170">
        <v>30</v>
      </c>
    </row>
    <row r="81" spans="1:31" ht="15.6" customHeight="1" x14ac:dyDescent="0.3">
      <c r="A81" s="191"/>
      <c r="B81" t="s">
        <v>788</v>
      </c>
      <c r="C81" s="170">
        <v>20</v>
      </c>
    </row>
    <row r="82" spans="1:31" x14ac:dyDescent="0.3">
      <c r="A82" s="191"/>
      <c r="B82" t="s">
        <v>789</v>
      </c>
      <c r="C82" s="170">
        <v>12</v>
      </c>
    </row>
    <row r="83" spans="1:31" x14ac:dyDescent="0.3">
      <c r="A83" s="190"/>
      <c r="B83" s="19" t="s">
        <v>790</v>
      </c>
      <c r="C83" s="186">
        <v>5</v>
      </c>
    </row>
    <row r="84" spans="1:31" x14ac:dyDescent="0.3">
      <c r="A84" s="189" t="s">
        <v>791</v>
      </c>
      <c r="B84" s="184" t="s">
        <v>792</v>
      </c>
      <c r="C84" s="185">
        <v>7</v>
      </c>
    </row>
    <row r="85" spans="1:31" x14ac:dyDescent="0.3">
      <c r="A85" s="190"/>
      <c r="B85" s="19" t="s">
        <v>793</v>
      </c>
      <c r="C85" s="186">
        <v>5</v>
      </c>
    </row>
    <row r="86" spans="1:31" x14ac:dyDescent="0.3">
      <c r="A86" s="192"/>
      <c r="B86" s="192" t="s">
        <v>804</v>
      </c>
      <c r="C86" s="187">
        <f>+AVERAGE(C79:C83)</f>
        <v>27.4</v>
      </c>
    </row>
    <row r="87" spans="1:31" ht="15.6" customHeight="1" x14ac:dyDescent="0.3">
      <c r="A87" s="68"/>
      <c r="B87" s="68" t="s">
        <v>794</v>
      </c>
      <c r="C87" s="71">
        <f>+AVERAGE(C84:C85)</f>
        <v>6</v>
      </c>
    </row>
    <row r="88" spans="1:31" x14ac:dyDescent="0.3">
      <c r="A88" s="2"/>
    </row>
    <row r="89" spans="1:31" ht="18" x14ac:dyDescent="0.35">
      <c r="A89" s="13" t="s">
        <v>796</v>
      </c>
    </row>
    <row r="90" spans="1:31" x14ac:dyDescent="0.3">
      <c r="A90" s="10" t="s">
        <v>569</v>
      </c>
    </row>
    <row r="91" spans="1:31" x14ac:dyDescent="0.3">
      <c r="A91" s="169" t="s">
        <v>761</v>
      </c>
    </row>
    <row r="92" spans="1:31" x14ac:dyDescent="0.3">
      <c r="A92" s="6" t="s">
        <v>570</v>
      </c>
    </row>
    <row r="93" spans="1:31" x14ac:dyDescent="0.3">
      <c r="A93" s="169" t="s">
        <v>762</v>
      </c>
    </row>
    <row r="94" spans="1:31" x14ac:dyDescent="0.3">
      <c r="A94" s="6" t="s">
        <v>574</v>
      </c>
    </row>
    <row r="95" spans="1:31" x14ac:dyDescent="0.3">
      <c r="A95" s="2"/>
    </row>
    <row r="96" spans="1:31" x14ac:dyDescent="0.3">
      <c r="A96" s="67"/>
      <c r="B96" s="67">
        <v>1990</v>
      </c>
      <c r="C96" s="67">
        <v>1991</v>
      </c>
      <c r="D96" s="67">
        <v>1992</v>
      </c>
      <c r="E96" s="67">
        <v>1993</v>
      </c>
      <c r="F96" s="67">
        <v>1994</v>
      </c>
      <c r="G96" s="67">
        <v>1995</v>
      </c>
      <c r="H96" s="67">
        <v>1996</v>
      </c>
      <c r="I96" s="67">
        <v>1997</v>
      </c>
      <c r="J96" s="67">
        <v>1998</v>
      </c>
      <c r="K96" s="67">
        <v>1999</v>
      </c>
      <c r="L96" s="67">
        <v>2000</v>
      </c>
      <c r="M96" s="67">
        <v>2001</v>
      </c>
      <c r="N96" s="67">
        <v>2002</v>
      </c>
      <c r="O96" s="67">
        <v>2003</v>
      </c>
      <c r="P96" s="67">
        <v>2004</v>
      </c>
      <c r="Q96" s="67">
        <v>2005</v>
      </c>
      <c r="R96" s="67">
        <v>2006</v>
      </c>
      <c r="S96" s="67">
        <v>2007</v>
      </c>
      <c r="T96" s="67">
        <v>2008</v>
      </c>
      <c r="U96" s="67">
        <v>2009</v>
      </c>
      <c r="V96" s="67">
        <v>2010</v>
      </c>
      <c r="W96" s="67">
        <v>2011</v>
      </c>
      <c r="X96" s="67">
        <v>2012</v>
      </c>
      <c r="Y96" s="67">
        <v>2013</v>
      </c>
      <c r="Z96" s="67">
        <v>2014</v>
      </c>
      <c r="AA96" s="67">
        <v>2015</v>
      </c>
      <c r="AB96" s="67">
        <v>2016</v>
      </c>
      <c r="AC96" s="67">
        <v>2017</v>
      </c>
      <c r="AD96" s="67">
        <v>2018</v>
      </c>
      <c r="AE96" s="67">
        <v>2019</v>
      </c>
    </row>
    <row r="97" spans="1:31" x14ac:dyDescent="0.3">
      <c r="A97" s="172" t="s">
        <v>797</v>
      </c>
      <c r="B97" s="173" t="s">
        <v>408</v>
      </c>
      <c r="C97" s="173" t="s">
        <v>408</v>
      </c>
      <c r="D97" s="173" t="s">
        <v>408</v>
      </c>
      <c r="E97" s="173" t="s">
        <v>408</v>
      </c>
      <c r="F97" s="173" t="s">
        <v>408</v>
      </c>
      <c r="G97" s="173" t="s">
        <v>408</v>
      </c>
      <c r="H97" s="173" t="s">
        <v>408</v>
      </c>
      <c r="I97" s="173" t="s">
        <v>408</v>
      </c>
      <c r="J97" s="173" t="s">
        <v>408</v>
      </c>
      <c r="K97" s="173" t="s">
        <v>408</v>
      </c>
      <c r="L97" s="173" t="s">
        <v>408</v>
      </c>
      <c r="M97" s="173" t="s">
        <v>408</v>
      </c>
      <c r="N97" s="173" t="s">
        <v>408</v>
      </c>
      <c r="O97" s="173" t="s">
        <v>408</v>
      </c>
      <c r="P97" s="173" t="s">
        <v>408</v>
      </c>
      <c r="Q97" s="173" t="s">
        <v>408</v>
      </c>
      <c r="R97" s="173" t="s">
        <v>408</v>
      </c>
      <c r="S97" s="173" t="s">
        <v>408</v>
      </c>
      <c r="T97" s="161">
        <v>6190</v>
      </c>
      <c r="U97" s="161">
        <v>6255</v>
      </c>
      <c r="V97" s="161">
        <v>6336</v>
      </c>
      <c r="W97" s="161">
        <v>6604</v>
      </c>
      <c r="X97" s="161">
        <v>6787</v>
      </c>
      <c r="Y97" s="161">
        <v>7068</v>
      </c>
      <c r="Z97" s="161">
        <v>7109</v>
      </c>
      <c r="AA97" s="161">
        <v>7076</v>
      </c>
      <c r="AB97" s="161">
        <v>7227</v>
      </c>
      <c r="AC97" s="161">
        <v>7149</v>
      </c>
      <c r="AD97" s="161">
        <v>6641</v>
      </c>
      <c r="AE97" s="161">
        <v>6616</v>
      </c>
    </row>
    <row r="98" spans="1:31" x14ac:dyDescent="0.3">
      <c r="A98" s="174" t="s">
        <v>798</v>
      </c>
      <c r="B98" s="175" t="s">
        <v>408</v>
      </c>
      <c r="C98" s="175" t="s">
        <v>408</v>
      </c>
      <c r="D98" s="175" t="s">
        <v>408</v>
      </c>
      <c r="E98" s="175" t="s">
        <v>408</v>
      </c>
      <c r="F98" s="175" t="s">
        <v>408</v>
      </c>
      <c r="G98" s="175" t="s">
        <v>408</v>
      </c>
      <c r="H98" s="175" t="s">
        <v>408</v>
      </c>
      <c r="I98" s="175" t="s">
        <v>408</v>
      </c>
      <c r="J98" s="175" t="s">
        <v>408</v>
      </c>
      <c r="K98" s="175" t="s">
        <v>408</v>
      </c>
      <c r="L98" s="175" t="s">
        <v>408</v>
      </c>
      <c r="M98" s="175" t="s">
        <v>408</v>
      </c>
      <c r="N98" s="175" t="s">
        <v>408</v>
      </c>
      <c r="O98" s="175" t="s">
        <v>408</v>
      </c>
      <c r="P98" s="175" t="s">
        <v>408</v>
      </c>
      <c r="Q98" s="175" t="s">
        <v>408</v>
      </c>
      <c r="R98" s="175" t="s">
        <v>408</v>
      </c>
      <c r="S98" s="175" t="s">
        <v>408</v>
      </c>
      <c r="T98" s="175" t="s">
        <v>408</v>
      </c>
      <c r="U98" s="146">
        <v>552.9</v>
      </c>
      <c r="V98" s="146">
        <v>564</v>
      </c>
      <c r="W98" s="146">
        <v>658.7</v>
      </c>
      <c r="X98" s="146">
        <v>762.1</v>
      </c>
      <c r="Y98" s="146">
        <v>863.5</v>
      </c>
      <c r="Z98" s="146">
        <v>909</v>
      </c>
      <c r="AA98" s="146">
        <v>1001</v>
      </c>
      <c r="AB98" s="146">
        <v>1042.0999999999999</v>
      </c>
      <c r="AC98" s="146">
        <v>1064.7</v>
      </c>
      <c r="AD98" s="146">
        <v>1282</v>
      </c>
      <c r="AE98" s="146">
        <v>1332.6</v>
      </c>
    </row>
    <row r="99" spans="1:31" x14ac:dyDescent="0.3">
      <c r="A99" s="2"/>
    </row>
    <row r="100" spans="1:31" x14ac:dyDescent="0.3">
      <c r="A100" s="2"/>
    </row>
    <row r="101" spans="1:31" ht="18" x14ac:dyDescent="0.35">
      <c r="A101" s="13" t="s">
        <v>801</v>
      </c>
    </row>
    <row r="102" spans="1:31" x14ac:dyDescent="0.3">
      <c r="A102" s="10" t="s">
        <v>569</v>
      </c>
    </row>
    <row r="103" spans="1:31" x14ac:dyDescent="0.3">
      <c r="A103" s="169" t="s">
        <v>766</v>
      </c>
    </row>
    <row r="104" spans="1:31" x14ac:dyDescent="0.3">
      <c r="A104" s="6" t="s">
        <v>570</v>
      </c>
    </row>
    <row r="105" spans="1:31" x14ac:dyDescent="0.3">
      <c r="A105" s="169" t="s">
        <v>764</v>
      </c>
    </row>
    <row r="106" spans="1:31" x14ac:dyDescent="0.3">
      <c r="A106" s="6" t="s">
        <v>574</v>
      </c>
    </row>
    <row r="107" spans="1:31" x14ac:dyDescent="0.3">
      <c r="A107" s="2"/>
    </row>
    <row r="108" spans="1:31" x14ac:dyDescent="0.3">
      <c r="A108" s="2"/>
    </row>
    <row r="109" spans="1:31" x14ac:dyDescent="0.3">
      <c r="A109" s="67"/>
      <c r="B109" s="67">
        <v>1990</v>
      </c>
      <c r="C109" s="67">
        <v>1991</v>
      </c>
      <c r="D109" s="67">
        <v>1992</v>
      </c>
      <c r="E109" s="67">
        <v>1993</v>
      </c>
      <c r="F109" s="67">
        <v>1994</v>
      </c>
      <c r="G109" s="67">
        <v>1995</v>
      </c>
      <c r="H109" s="67">
        <v>1996</v>
      </c>
      <c r="I109" s="67">
        <v>1997</v>
      </c>
      <c r="J109" s="67">
        <v>1998</v>
      </c>
      <c r="K109" s="67">
        <v>1999</v>
      </c>
      <c r="L109" s="67">
        <v>2000</v>
      </c>
      <c r="M109" s="67">
        <v>2001</v>
      </c>
      <c r="N109" s="67">
        <v>2002</v>
      </c>
      <c r="O109" s="67">
        <v>2003</v>
      </c>
      <c r="P109" s="67">
        <v>2004</v>
      </c>
      <c r="Q109" s="67">
        <v>2005</v>
      </c>
      <c r="R109" s="67">
        <v>2006</v>
      </c>
      <c r="S109" s="67">
        <v>2007</v>
      </c>
      <c r="T109" s="67">
        <v>2008</v>
      </c>
      <c r="U109" s="67">
        <v>2009</v>
      </c>
      <c r="V109" s="67">
        <v>2010</v>
      </c>
      <c r="W109" s="67">
        <v>2011</v>
      </c>
      <c r="X109" s="67">
        <v>2012</v>
      </c>
      <c r="Y109" s="67">
        <v>2013</v>
      </c>
      <c r="Z109" s="67">
        <v>2014</v>
      </c>
      <c r="AA109" s="67">
        <v>2015</v>
      </c>
      <c r="AB109" s="67">
        <v>2016</v>
      </c>
      <c r="AC109" s="67">
        <v>2017</v>
      </c>
      <c r="AD109" s="67">
        <v>2018</v>
      </c>
      <c r="AE109" s="67">
        <v>2019</v>
      </c>
    </row>
    <row r="110" spans="1:31" x14ac:dyDescent="0.3">
      <c r="A110" s="2" t="s">
        <v>779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3">
      <c r="A111" s="169" t="s">
        <v>799</v>
      </c>
      <c r="B111" s="173" t="s">
        <v>408</v>
      </c>
      <c r="C111" s="173" t="s">
        <v>408</v>
      </c>
      <c r="D111" s="173" t="s">
        <v>408</v>
      </c>
      <c r="E111" s="173" t="s">
        <v>408</v>
      </c>
      <c r="F111" s="173" t="s">
        <v>408</v>
      </c>
      <c r="G111" s="173" t="str">
        <f>IFERROR(IF(G97-F97&lt;0,0,G97-F97), "N/A")</f>
        <v>N/A</v>
      </c>
      <c r="H111" s="173" t="str">
        <f t="shared" ref="H111:AE112" si="3">IFERROR(IF(H97-G97&lt;0,0,H97-G97), "N/A")</f>
        <v>N/A</v>
      </c>
      <c r="I111" s="173" t="str">
        <f t="shared" si="3"/>
        <v>N/A</v>
      </c>
      <c r="J111" s="173" t="str">
        <f t="shared" si="3"/>
        <v>N/A</v>
      </c>
      <c r="K111" s="173" t="str">
        <f t="shared" si="3"/>
        <v>N/A</v>
      </c>
      <c r="L111" s="173" t="str">
        <f t="shared" si="3"/>
        <v>N/A</v>
      </c>
      <c r="M111" s="173" t="str">
        <f t="shared" si="3"/>
        <v>N/A</v>
      </c>
      <c r="N111" s="173" t="str">
        <f t="shared" si="3"/>
        <v>N/A</v>
      </c>
      <c r="O111" s="173" t="str">
        <f t="shared" si="3"/>
        <v>N/A</v>
      </c>
      <c r="P111" s="173" t="str">
        <f t="shared" si="3"/>
        <v>N/A</v>
      </c>
      <c r="Q111" s="173" t="str">
        <f t="shared" si="3"/>
        <v>N/A</v>
      </c>
      <c r="R111" s="173" t="str">
        <f t="shared" si="3"/>
        <v>N/A</v>
      </c>
      <c r="S111" s="173" t="str">
        <f t="shared" si="3"/>
        <v>N/A</v>
      </c>
      <c r="T111" s="173" t="str">
        <f t="shared" si="3"/>
        <v>N/A</v>
      </c>
      <c r="U111" s="159">
        <f t="shared" si="3"/>
        <v>65</v>
      </c>
      <c r="V111" s="159">
        <f t="shared" si="3"/>
        <v>81</v>
      </c>
      <c r="W111" s="159">
        <f t="shared" si="3"/>
        <v>268</v>
      </c>
      <c r="X111" s="159">
        <f t="shared" si="3"/>
        <v>183</v>
      </c>
      <c r="Y111" s="159">
        <f t="shared" si="3"/>
        <v>281</v>
      </c>
      <c r="Z111" s="159">
        <f t="shared" si="3"/>
        <v>41</v>
      </c>
      <c r="AA111" s="159">
        <f t="shared" si="3"/>
        <v>0</v>
      </c>
      <c r="AB111" s="159">
        <f t="shared" si="3"/>
        <v>151</v>
      </c>
      <c r="AC111" s="159">
        <f t="shared" si="3"/>
        <v>0</v>
      </c>
      <c r="AD111" s="159">
        <f t="shared" si="3"/>
        <v>0</v>
      </c>
      <c r="AE111" s="159">
        <f t="shared" si="3"/>
        <v>0</v>
      </c>
    </row>
    <row r="112" spans="1:31" x14ac:dyDescent="0.3">
      <c r="A112" s="176" t="s">
        <v>800</v>
      </c>
      <c r="B112" s="175" t="s">
        <v>408</v>
      </c>
      <c r="C112" s="175" t="s">
        <v>408</v>
      </c>
      <c r="D112" s="175" t="s">
        <v>408</v>
      </c>
      <c r="E112" s="175" t="s">
        <v>408</v>
      </c>
      <c r="F112" s="175" t="s">
        <v>408</v>
      </c>
      <c r="G112" s="175" t="str">
        <f>IFERROR(IF(G98-F98&lt;0,0,G98-F98), "N/A")</f>
        <v>N/A</v>
      </c>
      <c r="H112" s="175" t="str">
        <f t="shared" si="3"/>
        <v>N/A</v>
      </c>
      <c r="I112" s="175" t="str">
        <f t="shared" si="3"/>
        <v>N/A</v>
      </c>
      <c r="J112" s="175" t="str">
        <f t="shared" si="3"/>
        <v>N/A</v>
      </c>
      <c r="K112" s="175" t="str">
        <f t="shared" si="3"/>
        <v>N/A</v>
      </c>
      <c r="L112" s="175" t="str">
        <f t="shared" si="3"/>
        <v>N/A</v>
      </c>
      <c r="M112" s="175" t="str">
        <f t="shared" si="3"/>
        <v>N/A</v>
      </c>
      <c r="N112" s="175" t="str">
        <f t="shared" si="3"/>
        <v>N/A</v>
      </c>
      <c r="O112" s="175" t="str">
        <f t="shared" si="3"/>
        <v>N/A</v>
      </c>
      <c r="P112" s="175" t="str">
        <f t="shared" si="3"/>
        <v>N/A</v>
      </c>
      <c r="Q112" s="175" t="str">
        <f t="shared" si="3"/>
        <v>N/A</v>
      </c>
      <c r="R112" s="175" t="str">
        <f t="shared" si="3"/>
        <v>N/A</v>
      </c>
      <c r="S112" s="175" t="str">
        <f t="shared" si="3"/>
        <v>N/A</v>
      </c>
      <c r="T112" s="175" t="str">
        <f t="shared" si="3"/>
        <v>N/A</v>
      </c>
      <c r="U112" s="175" t="str">
        <f t="shared" si="3"/>
        <v>N/A</v>
      </c>
      <c r="V112" s="148">
        <f t="shared" si="3"/>
        <v>11.100000000000023</v>
      </c>
      <c r="W112" s="148">
        <f t="shared" si="3"/>
        <v>94.700000000000045</v>
      </c>
      <c r="X112" s="148">
        <f t="shared" si="3"/>
        <v>103.39999999999998</v>
      </c>
      <c r="Y112" s="148">
        <f t="shared" si="3"/>
        <v>101.39999999999998</v>
      </c>
      <c r="Z112" s="148">
        <f t="shared" si="3"/>
        <v>45.5</v>
      </c>
      <c r="AA112" s="148">
        <f t="shared" si="3"/>
        <v>92</v>
      </c>
      <c r="AB112" s="148">
        <f t="shared" si="3"/>
        <v>41.099999999999909</v>
      </c>
      <c r="AC112" s="148">
        <f t="shared" si="3"/>
        <v>22.600000000000136</v>
      </c>
      <c r="AD112" s="148">
        <f t="shared" si="3"/>
        <v>217.29999999999995</v>
      </c>
      <c r="AE112" s="148">
        <f t="shared" si="3"/>
        <v>50.599999999999909</v>
      </c>
    </row>
    <row r="113" spans="1:31" x14ac:dyDescent="0.3">
      <c r="A113" s="177" t="s">
        <v>802</v>
      </c>
      <c r="B113" s="178" t="str">
        <f>+IFERROR(B111*1000*$B$41+B112*1000*$C$41, "N/A")</f>
        <v>N/A</v>
      </c>
      <c r="C113" s="178" t="str">
        <f t="shared" ref="C113:AE113" si="4">+IFERROR(C111*1000*$B$41+C112*1000*$C$41, "N/A")</f>
        <v>N/A</v>
      </c>
      <c r="D113" s="178" t="str">
        <f t="shared" si="4"/>
        <v>N/A</v>
      </c>
      <c r="E113" s="178" t="str">
        <f t="shared" si="4"/>
        <v>N/A</v>
      </c>
      <c r="F113" s="178" t="str">
        <f t="shared" si="4"/>
        <v>N/A</v>
      </c>
      <c r="G113" s="178" t="str">
        <f t="shared" si="4"/>
        <v>N/A</v>
      </c>
      <c r="H113" s="188" t="str">
        <f t="shared" si="4"/>
        <v>N/A</v>
      </c>
      <c r="I113" s="188" t="str">
        <f t="shared" si="4"/>
        <v>N/A</v>
      </c>
      <c r="J113" s="188" t="str">
        <f t="shared" si="4"/>
        <v>N/A</v>
      </c>
      <c r="K113" s="188" t="str">
        <f t="shared" si="4"/>
        <v>N/A</v>
      </c>
      <c r="L113" s="188" t="str">
        <f t="shared" si="4"/>
        <v>N/A</v>
      </c>
      <c r="M113" s="188" t="str">
        <f t="shared" si="4"/>
        <v>N/A</v>
      </c>
      <c r="N113" s="188" t="str">
        <f t="shared" si="4"/>
        <v>N/A</v>
      </c>
      <c r="O113" s="188" t="str">
        <f t="shared" si="4"/>
        <v>N/A</v>
      </c>
      <c r="P113" s="188" t="str">
        <f t="shared" si="4"/>
        <v>N/A</v>
      </c>
      <c r="Q113" s="188" t="str">
        <f t="shared" si="4"/>
        <v>N/A</v>
      </c>
      <c r="R113" s="188" t="str">
        <f t="shared" si="4"/>
        <v>N/A</v>
      </c>
      <c r="S113" s="188" t="str">
        <f t="shared" si="4"/>
        <v>N/A</v>
      </c>
      <c r="T113" s="188" t="str">
        <f t="shared" si="4"/>
        <v>N/A</v>
      </c>
      <c r="U113" s="179">
        <f>+IFERROR(U111*1000*$C$88, "N/A")</f>
        <v>0</v>
      </c>
      <c r="V113" s="179">
        <f>+IFERROR(V111*1000*$C$88+V112*1000*$C$89, "N/A")</f>
        <v>0</v>
      </c>
      <c r="W113" s="179">
        <f t="shared" si="4"/>
        <v>0</v>
      </c>
      <c r="X113" s="179">
        <f t="shared" si="4"/>
        <v>0</v>
      </c>
      <c r="Y113" s="179">
        <f t="shared" si="4"/>
        <v>0</v>
      </c>
      <c r="Z113" s="179">
        <f t="shared" si="4"/>
        <v>0</v>
      </c>
      <c r="AA113" s="179">
        <f t="shared" si="4"/>
        <v>0</v>
      </c>
      <c r="AB113" s="179">
        <f t="shared" si="4"/>
        <v>0</v>
      </c>
      <c r="AC113" s="179">
        <f t="shared" si="4"/>
        <v>0</v>
      </c>
      <c r="AD113" s="179">
        <f t="shared" si="4"/>
        <v>0</v>
      </c>
      <c r="AE113" s="179">
        <f t="shared" si="4"/>
        <v>0</v>
      </c>
    </row>
    <row r="114" spans="1:31" x14ac:dyDescent="0.3">
      <c r="A114" s="180" t="s">
        <v>803</v>
      </c>
      <c r="B114" s="181" t="str">
        <f t="shared" ref="B114:AD114" si="5">IFERROR(B113/10^6, "N/A")</f>
        <v>N/A</v>
      </c>
      <c r="C114" s="181" t="str">
        <f t="shared" si="5"/>
        <v>N/A</v>
      </c>
      <c r="D114" s="181" t="str">
        <f t="shared" si="5"/>
        <v>N/A</v>
      </c>
      <c r="E114" s="181" t="str">
        <f t="shared" si="5"/>
        <v>N/A</v>
      </c>
      <c r="F114" s="181" t="str">
        <f t="shared" si="5"/>
        <v>N/A</v>
      </c>
      <c r="G114" s="181" t="str">
        <f t="shared" si="5"/>
        <v>N/A</v>
      </c>
      <c r="H114" s="181" t="str">
        <f t="shared" si="5"/>
        <v>N/A</v>
      </c>
      <c r="I114" s="181" t="str">
        <f t="shared" si="5"/>
        <v>N/A</v>
      </c>
      <c r="J114" s="181" t="str">
        <f t="shared" si="5"/>
        <v>N/A</v>
      </c>
      <c r="K114" s="181" t="str">
        <f t="shared" si="5"/>
        <v>N/A</v>
      </c>
      <c r="L114" s="181" t="str">
        <f t="shared" si="5"/>
        <v>N/A</v>
      </c>
      <c r="M114" s="181" t="str">
        <f t="shared" si="5"/>
        <v>N/A</v>
      </c>
      <c r="N114" s="181" t="str">
        <f t="shared" si="5"/>
        <v>N/A</v>
      </c>
      <c r="O114" s="181" t="str">
        <f t="shared" si="5"/>
        <v>N/A</v>
      </c>
      <c r="P114" s="181" t="str">
        <f t="shared" si="5"/>
        <v>N/A</v>
      </c>
      <c r="Q114" s="181" t="str">
        <f t="shared" si="5"/>
        <v>N/A</v>
      </c>
      <c r="R114" s="181" t="str">
        <f t="shared" si="5"/>
        <v>N/A</v>
      </c>
      <c r="S114" s="181" t="str">
        <f t="shared" si="5"/>
        <v>N/A</v>
      </c>
      <c r="T114" s="181" t="str">
        <f t="shared" si="5"/>
        <v>N/A</v>
      </c>
      <c r="U114" s="183">
        <f t="shared" si="5"/>
        <v>0</v>
      </c>
      <c r="V114" s="183">
        <f t="shared" si="5"/>
        <v>0</v>
      </c>
      <c r="W114" s="183">
        <f t="shared" si="5"/>
        <v>0</v>
      </c>
      <c r="X114" s="183">
        <f t="shared" si="5"/>
        <v>0</v>
      </c>
      <c r="Y114" s="183">
        <f t="shared" si="5"/>
        <v>0</v>
      </c>
      <c r="Z114" s="183">
        <f t="shared" si="5"/>
        <v>0</v>
      </c>
      <c r="AA114" s="183">
        <f t="shared" si="5"/>
        <v>0</v>
      </c>
      <c r="AB114" s="183">
        <f t="shared" si="5"/>
        <v>0</v>
      </c>
      <c r="AC114" s="183">
        <f t="shared" si="5"/>
        <v>0</v>
      </c>
      <c r="AD114" s="183">
        <f t="shared" si="5"/>
        <v>0</v>
      </c>
      <c r="AE114" s="183">
        <f>IFERROR(AE113/10^6, "N/A")</f>
        <v>0</v>
      </c>
    </row>
    <row r="115" spans="1:31" x14ac:dyDescent="0.3">
      <c r="A115" s="2"/>
      <c r="B115" s="8"/>
    </row>
    <row r="116" spans="1:31" x14ac:dyDescent="0.3">
      <c r="A116" s="2"/>
      <c r="B116" s="8"/>
    </row>
    <row r="117" spans="1:31" ht="18" x14ac:dyDescent="0.35">
      <c r="A117" s="13" t="s">
        <v>606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6"/>
    </row>
    <row r="118" spans="1:31" x14ac:dyDescent="0.3">
      <c r="A118" s="10" t="s">
        <v>569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</row>
    <row r="119" spans="1:31" x14ac:dyDescent="0.3">
      <c r="A119" s="11" t="s">
        <v>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6"/>
    </row>
    <row r="120" spans="1:31" x14ac:dyDescent="0.3">
      <c r="A120" s="6" t="s">
        <v>570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1" s="1" customFormat="1" x14ac:dyDescent="0.3">
      <c r="A121" s="12" t="s">
        <v>571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1" s="1" customForma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1" s="1" customFormat="1" x14ac:dyDescent="0.3">
      <c r="A123" s="18" t="s">
        <v>605</v>
      </c>
      <c r="B123" s="18">
        <v>1990</v>
      </c>
      <c r="C123" s="18">
        <v>1991</v>
      </c>
      <c r="D123" s="18">
        <v>1992</v>
      </c>
      <c r="E123" s="18">
        <v>1993</v>
      </c>
      <c r="F123" s="18">
        <v>1994</v>
      </c>
      <c r="G123" s="18">
        <v>1995</v>
      </c>
      <c r="H123" s="18">
        <v>1996</v>
      </c>
      <c r="I123" s="18">
        <v>1997</v>
      </c>
      <c r="J123" s="18">
        <v>1998</v>
      </c>
      <c r="K123" s="18">
        <v>1999</v>
      </c>
      <c r="L123" s="18">
        <v>2000</v>
      </c>
      <c r="M123" s="18">
        <v>2001</v>
      </c>
      <c r="N123" s="18">
        <v>2002</v>
      </c>
      <c r="O123" s="18">
        <v>2003</v>
      </c>
      <c r="P123" s="18">
        <v>2004</v>
      </c>
      <c r="Q123" s="18">
        <v>2005</v>
      </c>
      <c r="R123" s="18">
        <v>2006</v>
      </c>
      <c r="S123" s="18">
        <v>2007</v>
      </c>
      <c r="T123" s="18">
        <v>2008</v>
      </c>
      <c r="U123" s="18">
        <v>2009</v>
      </c>
      <c r="V123" s="18">
        <v>2010</v>
      </c>
      <c r="W123" s="18">
        <v>2011</v>
      </c>
      <c r="X123" s="18">
        <v>2012</v>
      </c>
      <c r="Y123" s="18">
        <v>2013</v>
      </c>
      <c r="Z123" s="18">
        <v>2014</v>
      </c>
      <c r="AA123" s="18">
        <v>2015</v>
      </c>
      <c r="AB123" s="18">
        <v>2016</v>
      </c>
      <c r="AC123" s="18">
        <v>2017</v>
      </c>
      <c r="AD123" s="18">
        <v>2018</v>
      </c>
    </row>
    <row r="124" spans="1:31" x14ac:dyDescent="0.3">
      <c r="A124" s="25" t="s">
        <v>600</v>
      </c>
      <c r="B124" s="22" t="s">
        <v>408</v>
      </c>
      <c r="C124" s="22">
        <v>0</v>
      </c>
      <c r="D124" s="22" t="s">
        <v>408</v>
      </c>
      <c r="E124" s="22" t="s">
        <v>408</v>
      </c>
      <c r="F124" s="22" t="s">
        <v>408</v>
      </c>
      <c r="G124" s="22" t="s">
        <v>408</v>
      </c>
      <c r="H124" s="22" t="s">
        <v>408</v>
      </c>
      <c r="I124" s="22" t="s">
        <v>408</v>
      </c>
      <c r="J124" s="22" t="s">
        <v>408</v>
      </c>
      <c r="K124" s="22" t="s">
        <v>408</v>
      </c>
      <c r="L124" s="22">
        <v>5.0000000000000001E-3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 t="s">
        <v>408</v>
      </c>
      <c r="Y124" s="22" t="s">
        <v>408</v>
      </c>
      <c r="Z124" s="22">
        <v>0</v>
      </c>
      <c r="AA124" s="22">
        <v>0</v>
      </c>
      <c r="AB124" s="22">
        <v>0</v>
      </c>
      <c r="AC124" s="22">
        <v>0</v>
      </c>
      <c r="AD124" s="22"/>
    </row>
    <row r="125" spans="1:31" x14ac:dyDescent="0.3">
      <c r="A125" s="25" t="s">
        <v>609</v>
      </c>
      <c r="B125" s="23" t="s">
        <v>408</v>
      </c>
      <c r="C125" s="23">
        <v>0</v>
      </c>
      <c r="D125" s="23" t="s">
        <v>408</v>
      </c>
      <c r="E125" s="23" t="s">
        <v>408</v>
      </c>
      <c r="F125" s="23" t="s">
        <v>408</v>
      </c>
      <c r="G125" s="23" t="s">
        <v>408</v>
      </c>
      <c r="H125" s="23" t="s">
        <v>408</v>
      </c>
      <c r="I125" s="23" t="s">
        <v>408</v>
      </c>
      <c r="J125" s="23" t="s">
        <v>408</v>
      </c>
      <c r="K125" s="23" t="s">
        <v>408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 t="s">
        <v>408</v>
      </c>
      <c r="Y125" s="23" t="s">
        <v>408</v>
      </c>
      <c r="Z125" s="23">
        <v>0</v>
      </c>
      <c r="AA125" s="23">
        <v>0</v>
      </c>
      <c r="AB125" s="23">
        <v>0</v>
      </c>
      <c r="AC125" s="23">
        <v>0</v>
      </c>
      <c r="AD125" s="23"/>
    </row>
    <row r="126" spans="1:31" x14ac:dyDescent="0.3">
      <c r="A126" s="25" t="s">
        <v>595</v>
      </c>
      <c r="B126" s="23" t="s">
        <v>408</v>
      </c>
      <c r="C126" s="23">
        <v>1.6080000000000001</v>
      </c>
      <c r="D126" s="23" t="s">
        <v>408</v>
      </c>
      <c r="E126" s="23" t="s">
        <v>408</v>
      </c>
      <c r="F126" s="23" t="s">
        <v>408</v>
      </c>
      <c r="G126" s="23" t="s">
        <v>408</v>
      </c>
      <c r="H126" s="23" t="s">
        <v>408</v>
      </c>
      <c r="I126" s="23" t="s">
        <v>408</v>
      </c>
      <c r="J126" s="23" t="s">
        <v>408</v>
      </c>
      <c r="K126" s="23" t="s">
        <v>408</v>
      </c>
      <c r="L126" s="23">
        <v>0</v>
      </c>
      <c r="M126" s="23">
        <v>0.17299999999999999</v>
      </c>
      <c r="N126" s="23">
        <v>0</v>
      </c>
      <c r="O126" s="23">
        <v>0</v>
      </c>
      <c r="P126" s="23">
        <v>1.3640000000000001</v>
      </c>
      <c r="Q126" s="23">
        <v>0.56200000000000006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 t="s">
        <v>408</v>
      </c>
      <c r="Y126" s="23" t="s">
        <v>408</v>
      </c>
      <c r="Z126" s="23">
        <v>0</v>
      </c>
      <c r="AA126" s="23">
        <v>0</v>
      </c>
      <c r="AB126" s="23">
        <v>0</v>
      </c>
      <c r="AC126" s="23">
        <v>0</v>
      </c>
      <c r="AD126" s="23"/>
    </row>
    <row r="127" spans="1:31" x14ac:dyDescent="0.3">
      <c r="A127" s="25" t="s">
        <v>596</v>
      </c>
      <c r="B127" s="23" t="s">
        <v>408</v>
      </c>
      <c r="C127" s="23">
        <v>0</v>
      </c>
      <c r="D127" s="23" t="s">
        <v>408</v>
      </c>
      <c r="E127" s="23" t="s">
        <v>408</v>
      </c>
      <c r="F127" s="23" t="s">
        <v>408</v>
      </c>
      <c r="G127" s="23" t="s">
        <v>408</v>
      </c>
      <c r="H127" s="23" t="s">
        <v>408</v>
      </c>
      <c r="I127" s="23" t="s">
        <v>408</v>
      </c>
      <c r="J127" s="23" t="s">
        <v>408</v>
      </c>
      <c r="K127" s="23" t="s">
        <v>408</v>
      </c>
      <c r="L127" s="23">
        <v>0</v>
      </c>
      <c r="M127" s="23">
        <v>0</v>
      </c>
      <c r="N127" s="23">
        <v>0</v>
      </c>
      <c r="O127" s="23">
        <v>0</v>
      </c>
      <c r="P127" s="23">
        <v>16.274000000000001</v>
      </c>
      <c r="Q127" s="23">
        <v>0</v>
      </c>
      <c r="R127" s="23">
        <v>0</v>
      </c>
      <c r="S127" s="23">
        <v>0</v>
      </c>
      <c r="T127" s="23">
        <v>0</v>
      </c>
      <c r="U127" s="23">
        <v>0.2</v>
      </c>
      <c r="V127" s="23">
        <v>0</v>
      </c>
      <c r="W127" s="23">
        <v>0</v>
      </c>
      <c r="X127" s="23" t="s">
        <v>408</v>
      </c>
      <c r="Y127" s="23" t="s">
        <v>408</v>
      </c>
      <c r="Z127" s="23">
        <v>0</v>
      </c>
      <c r="AA127" s="23">
        <v>0</v>
      </c>
      <c r="AB127" s="23">
        <v>0</v>
      </c>
      <c r="AC127" s="23">
        <v>0</v>
      </c>
      <c r="AD127" s="23"/>
    </row>
    <row r="128" spans="1:31" x14ac:dyDescent="0.3">
      <c r="A128" s="25" t="s">
        <v>610</v>
      </c>
      <c r="B128" s="23" t="s">
        <v>408</v>
      </c>
      <c r="C128" s="23">
        <v>4.819</v>
      </c>
      <c r="D128" s="23" t="s">
        <v>408</v>
      </c>
      <c r="E128" s="23" t="s">
        <v>408</v>
      </c>
      <c r="F128" s="23" t="s">
        <v>408</v>
      </c>
      <c r="G128" s="23" t="s">
        <v>408</v>
      </c>
      <c r="H128" s="23" t="s">
        <v>408</v>
      </c>
      <c r="I128" s="23" t="s">
        <v>408</v>
      </c>
      <c r="J128" s="23" t="s">
        <v>408</v>
      </c>
      <c r="K128" s="23" t="s">
        <v>408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 t="s">
        <v>408</v>
      </c>
      <c r="Y128" s="23" t="s">
        <v>408</v>
      </c>
      <c r="Z128" s="23">
        <v>0</v>
      </c>
      <c r="AA128" s="23">
        <v>0</v>
      </c>
      <c r="AB128" s="23">
        <v>0</v>
      </c>
      <c r="AC128" s="23">
        <v>0</v>
      </c>
      <c r="AD128" s="23"/>
    </row>
    <row r="129" spans="1:30" x14ac:dyDescent="0.3">
      <c r="A129" s="25" t="s">
        <v>597</v>
      </c>
      <c r="B129" s="23" t="s">
        <v>408</v>
      </c>
      <c r="C129" s="23">
        <v>0.14000000000000001</v>
      </c>
      <c r="D129" s="23" t="s">
        <v>408</v>
      </c>
      <c r="E129" s="23" t="s">
        <v>408</v>
      </c>
      <c r="F129" s="23" t="s">
        <v>408</v>
      </c>
      <c r="G129" s="23" t="s">
        <v>408</v>
      </c>
      <c r="H129" s="23" t="s">
        <v>408</v>
      </c>
      <c r="I129" s="23" t="s">
        <v>408</v>
      </c>
      <c r="J129" s="23" t="s">
        <v>408</v>
      </c>
      <c r="K129" s="23" t="s">
        <v>408</v>
      </c>
      <c r="L129" s="23">
        <v>0.46100000000000002</v>
      </c>
      <c r="M129" s="23">
        <v>4.4999999999999998E-2</v>
      </c>
      <c r="N129" s="23">
        <v>0</v>
      </c>
      <c r="O129" s="23">
        <v>0</v>
      </c>
      <c r="P129" s="23">
        <v>7.0000000000000007E-2</v>
      </c>
      <c r="Q129" s="23">
        <v>2.8000000000000001E-2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 t="s">
        <v>408</v>
      </c>
      <c r="Y129" s="23" t="s">
        <v>408</v>
      </c>
      <c r="Z129" s="23">
        <v>0</v>
      </c>
      <c r="AA129" s="23">
        <v>0</v>
      </c>
      <c r="AB129" s="23">
        <v>0</v>
      </c>
      <c r="AC129" s="23">
        <v>0</v>
      </c>
      <c r="AD129" s="23"/>
    </row>
    <row r="130" spans="1:30" x14ac:dyDescent="0.3">
      <c r="A130" s="25" t="s">
        <v>598</v>
      </c>
      <c r="B130" s="23" t="s">
        <v>408</v>
      </c>
      <c r="C130" s="23">
        <v>0</v>
      </c>
      <c r="D130" s="23" t="s">
        <v>408</v>
      </c>
      <c r="E130" s="23" t="s">
        <v>408</v>
      </c>
      <c r="F130" s="23" t="s">
        <v>408</v>
      </c>
      <c r="G130" s="23" t="s">
        <v>408</v>
      </c>
      <c r="H130" s="23" t="s">
        <v>408</v>
      </c>
      <c r="I130" s="23" t="s">
        <v>408</v>
      </c>
      <c r="J130" s="23" t="s">
        <v>408</v>
      </c>
      <c r="K130" s="23" t="s">
        <v>408</v>
      </c>
      <c r="L130" s="23">
        <v>0</v>
      </c>
      <c r="M130" s="23">
        <v>0</v>
      </c>
      <c r="N130" s="23">
        <v>0</v>
      </c>
      <c r="O130" s="23">
        <v>0</v>
      </c>
      <c r="P130" s="23">
        <v>0.53300000000000003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0.03</v>
      </c>
      <c r="X130" s="23" t="s">
        <v>408</v>
      </c>
      <c r="Y130" s="23" t="s">
        <v>408</v>
      </c>
      <c r="Z130" s="23">
        <v>0</v>
      </c>
      <c r="AA130" s="23">
        <v>0</v>
      </c>
      <c r="AB130" s="23">
        <v>0</v>
      </c>
      <c r="AC130" s="23">
        <v>0</v>
      </c>
      <c r="AD130" s="23"/>
    </row>
    <row r="131" spans="1:30" x14ac:dyDescent="0.3">
      <c r="A131" s="25" t="s">
        <v>611</v>
      </c>
      <c r="B131" s="23" t="s">
        <v>408</v>
      </c>
      <c r="C131" s="23">
        <v>6.282</v>
      </c>
      <c r="D131" s="23" t="s">
        <v>408</v>
      </c>
      <c r="E131" s="23" t="s">
        <v>408</v>
      </c>
      <c r="F131" s="23" t="s">
        <v>408</v>
      </c>
      <c r="G131" s="23" t="s">
        <v>408</v>
      </c>
      <c r="H131" s="23" t="s">
        <v>408</v>
      </c>
      <c r="I131" s="23" t="s">
        <v>408</v>
      </c>
      <c r="J131" s="23" t="s">
        <v>408</v>
      </c>
      <c r="K131" s="23" t="s">
        <v>408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 t="s">
        <v>408</v>
      </c>
      <c r="Y131" s="23" t="s">
        <v>408</v>
      </c>
      <c r="Z131" s="23">
        <v>0</v>
      </c>
      <c r="AA131" s="23">
        <v>0</v>
      </c>
      <c r="AB131" s="23">
        <v>0</v>
      </c>
      <c r="AC131" s="23">
        <v>0</v>
      </c>
      <c r="AD131" s="23"/>
    </row>
    <row r="132" spans="1:30" x14ac:dyDescent="0.3">
      <c r="A132" s="25" t="s">
        <v>612</v>
      </c>
      <c r="B132" s="23" t="s">
        <v>408</v>
      </c>
      <c r="C132" s="23">
        <v>2.9290000000000003</v>
      </c>
      <c r="D132" s="23" t="s">
        <v>408</v>
      </c>
      <c r="E132" s="23" t="s">
        <v>408</v>
      </c>
      <c r="F132" s="23" t="s">
        <v>408</v>
      </c>
      <c r="G132" s="23" t="s">
        <v>408</v>
      </c>
      <c r="H132" s="23" t="s">
        <v>408</v>
      </c>
      <c r="I132" s="23" t="s">
        <v>408</v>
      </c>
      <c r="J132" s="23" t="s">
        <v>408</v>
      </c>
      <c r="K132" s="23" t="s">
        <v>408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 t="s">
        <v>408</v>
      </c>
      <c r="Y132" s="23" t="s">
        <v>408</v>
      </c>
      <c r="Z132" s="23">
        <v>0</v>
      </c>
      <c r="AA132" s="23">
        <v>0</v>
      </c>
      <c r="AB132" s="23">
        <v>0</v>
      </c>
      <c r="AC132" s="23">
        <v>0</v>
      </c>
      <c r="AD132" s="23"/>
    </row>
    <row r="133" spans="1:30" x14ac:dyDescent="0.3">
      <c r="A133" s="25" t="s">
        <v>599</v>
      </c>
      <c r="B133" s="23" t="s">
        <v>408</v>
      </c>
      <c r="C133" s="23">
        <v>0</v>
      </c>
      <c r="D133" s="23" t="s">
        <v>408</v>
      </c>
      <c r="E133" s="23" t="s">
        <v>408</v>
      </c>
      <c r="F133" s="23" t="s">
        <v>408</v>
      </c>
      <c r="G133" s="23" t="s">
        <v>408</v>
      </c>
      <c r="H133" s="23" t="s">
        <v>408</v>
      </c>
      <c r="I133" s="23" t="s">
        <v>408</v>
      </c>
      <c r="J133" s="23" t="s">
        <v>408</v>
      </c>
      <c r="K133" s="23" t="s">
        <v>408</v>
      </c>
      <c r="L133" s="23">
        <v>1.8</v>
      </c>
      <c r="M133" s="23">
        <v>0</v>
      </c>
      <c r="N133" s="23">
        <v>0.30399999999999999</v>
      </c>
      <c r="O133" s="23">
        <v>0</v>
      </c>
      <c r="P133" s="23">
        <v>0.13</v>
      </c>
      <c r="Q133" s="23">
        <v>5.3999999999999999E-2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 t="s">
        <v>408</v>
      </c>
      <c r="Y133" s="23" t="s">
        <v>408</v>
      </c>
      <c r="Z133" s="23">
        <v>0</v>
      </c>
      <c r="AA133" s="23">
        <v>0</v>
      </c>
      <c r="AB133" s="23">
        <v>0</v>
      </c>
      <c r="AC133" s="23">
        <v>0</v>
      </c>
      <c r="AD133" s="23"/>
    </row>
    <row r="134" spans="1:30" x14ac:dyDescent="0.3">
      <c r="A134" s="25" t="s">
        <v>613</v>
      </c>
      <c r="B134" s="23" t="s">
        <v>408</v>
      </c>
      <c r="C134" s="23">
        <v>0</v>
      </c>
      <c r="D134" s="23" t="s">
        <v>408</v>
      </c>
      <c r="E134" s="23" t="s">
        <v>408</v>
      </c>
      <c r="F134" s="23" t="s">
        <v>408</v>
      </c>
      <c r="G134" s="23" t="s">
        <v>408</v>
      </c>
      <c r="H134" s="23" t="s">
        <v>408</v>
      </c>
      <c r="I134" s="23" t="s">
        <v>408</v>
      </c>
      <c r="J134" s="23" t="s">
        <v>408</v>
      </c>
      <c r="K134" s="23" t="s">
        <v>408</v>
      </c>
      <c r="L134" s="23">
        <v>0.23899999999999999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 t="s">
        <v>408</v>
      </c>
      <c r="Y134" s="23" t="s">
        <v>408</v>
      </c>
      <c r="Z134" s="23">
        <v>0</v>
      </c>
      <c r="AA134" s="23">
        <v>0</v>
      </c>
      <c r="AB134" s="23">
        <v>0</v>
      </c>
      <c r="AC134" s="23">
        <v>0</v>
      </c>
      <c r="AD134" s="23"/>
    </row>
    <row r="135" spans="1:30" x14ac:dyDescent="0.3">
      <c r="A135" s="25" t="s">
        <v>600</v>
      </c>
      <c r="B135" s="23" t="s">
        <v>408</v>
      </c>
      <c r="C135" s="23">
        <v>0</v>
      </c>
      <c r="D135" s="23" t="s">
        <v>408</v>
      </c>
      <c r="E135" s="23" t="s">
        <v>408</v>
      </c>
      <c r="F135" s="23" t="s">
        <v>408</v>
      </c>
      <c r="G135" s="23" t="s">
        <v>408</v>
      </c>
      <c r="H135" s="23" t="s">
        <v>408</v>
      </c>
      <c r="I135" s="23" t="s">
        <v>408</v>
      </c>
      <c r="J135" s="23" t="s">
        <v>408</v>
      </c>
      <c r="K135" s="23" t="s">
        <v>408</v>
      </c>
      <c r="L135" s="23">
        <v>0</v>
      </c>
      <c r="M135" s="23">
        <v>0</v>
      </c>
      <c r="N135" s="23">
        <v>0.2</v>
      </c>
      <c r="O135" s="23">
        <v>0</v>
      </c>
      <c r="P135" s="23">
        <v>0</v>
      </c>
      <c r="Q135" s="23">
        <v>0</v>
      </c>
      <c r="R135" s="23">
        <v>7.8</v>
      </c>
      <c r="S135" s="23">
        <v>0</v>
      </c>
      <c r="T135" s="23">
        <v>0</v>
      </c>
      <c r="U135" s="23">
        <v>3.0000000000000001E-3</v>
      </c>
      <c r="V135" s="23">
        <v>0</v>
      </c>
      <c r="W135" s="23">
        <v>0</v>
      </c>
      <c r="X135" s="23" t="s">
        <v>408</v>
      </c>
      <c r="Y135" s="23" t="s">
        <v>408</v>
      </c>
      <c r="Z135" s="23">
        <v>0</v>
      </c>
      <c r="AA135" s="23">
        <v>0</v>
      </c>
      <c r="AB135" s="23">
        <v>0</v>
      </c>
      <c r="AC135" s="23">
        <v>0</v>
      </c>
      <c r="AD135" s="23"/>
    </row>
    <row r="136" spans="1:30" x14ac:dyDescent="0.3">
      <c r="A136" s="25" t="s">
        <v>614</v>
      </c>
      <c r="B136" s="23" t="s">
        <v>408</v>
      </c>
      <c r="C136" s="23">
        <v>191.51</v>
      </c>
      <c r="D136" s="23" t="s">
        <v>408</v>
      </c>
      <c r="E136" s="23" t="s">
        <v>408</v>
      </c>
      <c r="F136" s="23" t="s">
        <v>408</v>
      </c>
      <c r="G136" s="23" t="s">
        <v>408</v>
      </c>
      <c r="H136" s="23" t="s">
        <v>408</v>
      </c>
      <c r="I136" s="23" t="s">
        <v>408</v>
      </c>
      <c r="J136" s="23" t="s">
        <v>408</v>
      </c>
      <c r="K136" s="23" t="s">
        <v>408</v>
      </c>
      <c r="L136" s="23">
        <v>0.18</v>
      </c>
      <c r="M136" s="23">
        <v>0.1</v>
      </c>
      <c r="N136" s="23">
        <v>16.439</v>
      </c>
      <c r="O136" s="23">
        <v>0.14200000000000002</v>
      </c>
      <c r="P136" s="23">
        <v>11.491</v>
      </c>
      <c r="Q136" s="23">
        <v>1.81</v>
      </c>
      <c r="R136" s="23">
        <v>9.1859999999999999</v>
      </c>
      <c r="S136" s="23">
        <v>4.125</v>
      </c>
      <c r="T136" s="23">
        <v>2</v>
      </c>
      <c r="U136" s="23">
        <v>18.510000000000002</v>
      </c>
      <c r="V136" s="23">
        <v>0</v>
      </c>
      <c r="W136" s="23">
        <v>7.0000000000000001E-3</v>
      </c>
      <c r="X136" s="23" t="s">
        <v>408</v>
      </c>
      <c r="Y136" s="23" t="s">
        <v>408</v>
      </c>
      <c r="Z136" s="23">
        <v>0</v>
      </c>
      <c r="AA136" s="23">
        <v>0</v>
      </c>
      <c r="AB136" s="23">
        <v>0</v>
      </c>
      <c r="AC136" s="23">
        <v>0</v>
      </c>
      <c r="AD136" s="23"/>
    </row>
    <row r="137" spans="1:30" x14ac:dyDescent="0.3">
      <c r="A137" s="25" t="s">
        <v>615</v>
      </c>
      <c r="B137" s="23" t="s">
        <v>408</v>
      </c>
      <c r="C137" s="23">
        <v>0</v>
      </c>
      <c r="D137" s="23" t="s">
        <v>408</v>
      </c>
      <c r="E137" s="23" t="s">
        <v>408</v>
      </c>
      <c r="F137" s="23" t="s">
        <v>408</v>
      </c>
      <c r="G137" s="23" t="s">
        <v>408</v>
      </c>
      <c r="H137" s="23" t="s">
        <v>408</v>
      </c>
      <c r="I137" s="23" t="s">
        <v>408</v>
      </c>
      <c r="J137" s="23" t="s">
        <v>408</v>
      </c>
      <c r="K137" s="23" t="s">
        <v>408</v>
      </c>
      <c r="L137" s="23">
        <v>1.9309999999999998</v>
      </c>
      <c r="M137" s="23">
        <v>0</v>
      </c>
      <c r="N137" s="23">
        <v>0</v>
      </c>
      <c r="O137" s="23">
        <v>1.7999999999999999E-2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 t="s">
        <v>408</v>
      </c>
      <c r="Y137" s="23" t="s">
        <v>408</v>
      </c>
      <c r="Z137" s="23">
        <v>0</v>
      </c>
      <c r="AA137" s="23">
        <v>0</v>
      </c>
      <c r="AB137" s="23">
        <v>0</v>
      </c>
      <c r="AC137" s="23">
        <v>0</v>
      </c>
      <c r="AD137" s="23"/>
    </row>
    <row r="138" spans="1:30" x14ac:dyDescent="0.3">
      <c r="A138" s="25" t="s">
        <v>616</v>
      </c>
      <c r="B138" s="23" t="s">
        <v>408</v>
      </c>
      <c r="C138" s="23">
        <v>0.45499999999999996</v>
      </c>
      <c r="D138" s="23" t="s">
        <v>408</v>
      </c>
      <c r="E138" s="23" t="s">
        <v>408</v>
      </c>
      <c r="F138" s="23" t="s">
        <v>408</v>
      </c>
      <c r="G138" s="23" t="s">
        <v>408</v>
      </c>
      <c r="H138" s="23" t="s">
        <v>408</v>
      </c>
      <c r="I138" s="23" t="s">
        <v>408</v>
      </c>
      <c r="J138" s="23" t="s">
        <v>408</v>
      </c>
      <c r="K138" s="23" t="s">
        <v>408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 t="s">
        <v>408</v>
      </c>
      <c r="Y138" s="23" t="s">
        <v>408</v>
      </c>
      <c r="Z138" s="23">
        <v>0</v>
      </c>
      <c r="AA138" s="23">
        <v>0</v>
      </c>
      <c r="AB138" s="23">
        <v>0</v>
      </c>
      <c r="AC138" s="23">
        <v>0</v>
      </c>
      <c r="AD138" s="23"/>
    </row>
    <row r="139" spans="1:30" x14ac:dyDescent="0.3">
      <c r="A139" s="25" t="s">
        <v>617</v>
      </c>
      <c r="B139" s="23" t="s">
        <v>408</v>
      </c>
      <c r="C139" s="23">
        <v>27.256</v>
      </c>
      <c r="D139" s="23" t="s">
        <v>408</v>
      </c>
      <c r="E139" s="23" t="s">
        <v>408</v>
      </c>
      <c r="F139" s="23" t="s">
        <v>408</v>
      </c>
      <c r="G139" s="23" t="s">
        <v>408</v>
      </c>
      <c r="H139" s="23" t="s">
        <v>408</v>
      </c>
      <c r="I139" s="23" t="s">
        <v>408</v>
      </c>
      <c r="J139" s="23" t="s">
        <v>408</v>
      </c>
      <c r="K139" s="23" t="s">
        <v>408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 t="s">
        <v>408</v>
      </c>
      <c r="Y139" s="23" t="s">
        <v>408</v>
      </c>
      <c r="Z139" s="23">
        <v>0</v>
      </c>
      <c r="AA139" s="23">
        <v>0</v>
      </c>
      <c r="AB139" s="23">
        <v>0</v>
      </c>
      <c r="AC139" s="23">
        <v>0</v>
      </c>
      <c r="AD139" s="23"/>
    </row>
    <row r="140" spans="1:30" x14ac:dyDescent="0.3">
      <c r="A140" s="25" t="s">
        <v>601</v>
      </c>
      <c r="B140" s="23" t="s">
        <v>408</v>
      </c>
      <c r="C140" s="23">
        <v>2.5139999999999998</v>
      </c>
      <c r="D140" s="23" t="s">
        <v>408</v>
      </c>
      <c r="E140" s="23" t="s">
        <v>408</v>
      </c>
      <c r="F140" s="23" t="s">
        <v>408</v>
      </c>
      <c r="G140" s="23" t="s">
        <v>408</v>
      </c>
      <c r="H140" s="23" t="s">
        <v>408</v>
      </c>
      <c r="I140" s="23" t="s">
        <v>408</v>
      </c>
      <c r="J140" s="23" t="s">
        <v>408</v>
      </c>
      <c r="K140" s="23" t="s">
        <v>408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 t="s">
        <v>408</v>
      </c>
      <c r="Y140" s="23" t="s">
        <v>408</v>
      </c>
      <c r="Z140" s="23">
        <v>0</v>
      </c>
      <c r="AA140" s="23">
        <v>0</v>
      </c>
      <c r="AB140" s="23">
        <v>0</v>
      </c>
      <c r="AC140" s="23">
        <v>0</v>
      </c>
      <c r="AD140" s="23"/>
    </row>
    <row r="141" spans="1:30" x14ac:dyDescent="0.3">
      <c r="A141" s="25" t="s">
        <v>602</v>
      </c>
      <c r="B141" s="23" t="s">
        <v>408</v>
      </c>
      <c r="C141" s="23">
        <v>0</v>
      </c>
      <c r="D141" s="23" t="s">
        <v>408</v>
      </c>
      <c r="E141" s="23" t="s">
        <v>408</v>
      </c>
      <c r="F141" s="23" t="s">
        <v>408</v>
      </c>
      <c r="G141" s="23" t="s">
        <v>408</v>
      </c>
      <c r="H141" s="23" t="s">
        <v>408</v>
      </c>
      <c r="I141" s="23" t="s">
        <v>408</v>
      </c>
      <c r="J141" s="23" t="s">
        <v>408</v>
      </c>
      <c r="K141" s="23" t="s">
        <v>408</v>
      </c>
      <c r="L141" s="23">
        <v>0</v>
      </c>
      <c r="M141" s="23">
        <v>0</v>
      </c>
      <c r="N141" s="23">
        <v>0</v>
      </c>
      <c r="O141" s="23">
        <v>0</v>
      </c>
      <c r="P141" s="23">
        <v>0.16800000000000001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 t="s">
        <v>408</v>
      </c>
      <c r="Y141" s="23" t="s">
        <v>408</v>
      </c>
      <c r="Z141" s="23">
        <v>0</v>
      </c>
      <c r="AA141" s="23">
        <v>0</v>
      </c>
      <c r="AB141" s="23">
        <v>0</v>
      </c>
      <c r="AC141" s="23">
        <v>0</v>
      </c>
      <c r="AD141" s="23"/>
    </row>
    <row r="142" spans="1:30" x14ac:dyDescent="0.3">
      <c r="A142" s="26" t="s">
        <v>50</v>
      </c>
      <c r="B142" s="24" t="s">
        <v>408</v>
      </c>
      <c r="C142" s="24">
        <v>0</v>
      </c>
      <c r="D142" s="24" t="s">
        <v>408</v>
      </c>
      <c r="E142" s="24" t="s">
        <v>408</v>
      </c>
      <c r="F142" s="24" t="s">
        <v>408</v>
      </c>
      <c r="G142" s="24" t="s">
        <v>408</v>
      </c>
      <c r="H142" s="24" t="s">
        <v>408</v>
      </c>
      <c r="I142" s="24" t="s">
        <v>408</v>
      </c>
      <c r="J142" s="24" t="s">
        <v>408</v>
      </c>
      <c r="K142" s="24" t="s">
        <v>408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4.4999999999999998E-2</v>
      </c>
      <c r="W142" s="24">
        <v>0</v>
      </c>
      <c r="X142" s="24" t="s">
        <v>408</v>
      </c>
      <c r="Y142" s="24" t="s">
        <v>408</v>
      </c>
      <c r="Z142" s="24">
        <v>0</v>
      </c>
      <c r="AA142" s="24">
        <v>0</v>
      </c>
      <c r="AB142" s="24">
        <v>0</v>
      </c>
      <c r="AC142" s="24">
        <v>0</v>
      </c>
      <c r="AD142" s="24"/>
    </row>
  </sheetData>
  <conditionalFormatting sqref="B117:AD122">
    <cfRule type="cellIs" dxfId="203" priority="60" operator="equal">
      <formula>0</formula>
    </cfRule>
  </conditionalFormatting>
  <conditionalFormatting sqref="A117:A118 A120:A121 B117:AD122">
    <cfRule type="cellIs" dxfId="202" priority="62" operator="equal">
      <formula>"N/A"</formula>
    </cfRule>
  </conditionalFormatting>
  <conditionalFormatting sqref="A117:A119">
    <cfRule type="cellIs" dxfId="201" priority="61" operator="equal">
      <formula>"N/A"</formula>
    </cfRule>
  </conditionalFormatting>
  <conditionalFormatting sqref="A123:AD123">
    <cfRule type="cellIs" dxfId="200" priority="59" operator="equal">
      <formula>"N/A"</formula>
    </cfRule>
  </conditionalFormatting>
  <conditionalFormatting sqref="B123:AD123">
    <cfRule type="cellIs" dxfId="199" priority="58" operator="equal">
      <formula>0</formula>
    </cfRule>
  </conditionalFormatting>
  <conditionalFormatting sqref="B124:AD142">
    <cfRule type="cellIs" dxfId="198" priority="56" operator="equal">
      <formula>0</formula>
    </cfRule>
  </conditionalFormatting>
  <conditionalFormatting sqref="B124:AD142">
    <cfRule type="cellIs" dxfId="197" priority="57" operator="equal">
      <formula>"N/A"</formula>
    </cfRule>
  </conditionalFormatting>
  <conditionalFormatting sqref="A3:A4">
    <cfRule type="cellIs" dxfId="196" priority="55" operator="equal">
      <formula>"N/A"</formula>
    </cfRule>
  </conditionalFormatting>
  <conditionalFormatting sqref="A3:A5">
    <cfRule type="cellIs" dxfId="195" priority="54" operator="equal">
      <formula>"N/A"</formula>
    </cfRule>
  </conditionalFormatting>
  <conditionalFormatting sqref="A6:A9">
    <cfRule type="cellIs" dxfId="194" priority="53" operator="equal">
      <formula>"N/A"</formula>
    </cfRule>
  </conditionalFormatting>
  <conditionalFormatting sqref="A25">
    <cfRule type="cellIs" dxfId="193" priority="52" operator="equal">
      <formula>"N/A"</formula>
    </cfRule>
  </conditionalFormatting>
  <conditionalFormatting sqref="A25 A27">
    <cfRule type="cellIs" dxfId="192" priority="51" operator="equal">
      <formula>"N/A"</formula>
    </cfRule>
  </conditionalFormatting>
  <conditionalFormatting sqref="A29 A31">
    <cfRule type="cellIs" dxfId="191" priority="50" operator="equal">
      <formula>"N/A"</formula>
    </cfRule>
  </conditionalFormatting>
  <conditionalFormatting sqref="A42">
    <cfRule type="cellIs" dxfId="190" priority="49" operator="equal">
      <formula>"N/A"</formula>
    </cfRule>
  </conditionalFormatting>
  <conditionalFormatting sqref="A42">
    <cfRule type="cellIs" dxfId="189" priority="48" operator="equal">
      <formula>"N/A"</formula>
    </cfRule>
  </conditionalFormatting>
  <conditionalFormatting sqref="A46">
    <cfRule type="cellIs" dxfId="188" priority="45" operator="equal">
      <formula>"N/A"</formula>
    </cfRule>
  </conditionalFormatting>
  <conditionalFormatting sqref="A44">
    <cfRule type="cellIs" dxfId="187" priority="46" operator="equal">
      <formula>"N/A"</formula>
    </cfRule>
  </conditionalFormatting>
  <conditionalFormatting sqref="A56">
    <cfRule type="cellIs" dxfId="186" priority="43" operator="equal">
      <formula>"N/A"</formula>
    </cfRule>
  </conditionalFormatting>
  <conditionalFormatting sqref="A58">
    <cfRule type="cellIs" dxfId="185" priority="42" operator="equal">
      <formula>"N/A"</formula>
    </cfRule>
  </conditionalFormatting>
  <conditionalFormatting sqref="A54">
    <cfRule type="cellIs" dxfId="184" priority="41" operator="equal">
      <formula>"N/A"</formula>
    </cfRule>
  </conditionalFormatting>
  <conditionalFormatting sqref="A54">
    <cfRule type="cellIs" dxfId="183" priority="40" operator="equal">
      <formula>"N/A"</formula>
    </cfRule>
  </conditionalFormatting>
  <conditionalFormatting sqref="A70">
    <cfRule type="cellIs" dxfId="182" priority="39" operator="equal">
      <formula>"N/A"</formula>
    </cfRule>
  </conditionalFormatting>
  <conditionalFormatting sqref="A70 A72">
    <cfRule type="cellIs" dxfId="181" priority="38" operator="equal">
      <formula>"N/A"</formula>
    </cfRule>
  </conditionalFormatting>
  <conditionalFormatting sqref="A74 A76">
    <cfRule type="cellIs" dxfId="180" priority="37" operator="equal">
      <formula>"N/A"</formula>
    </cfRule>
  </conditionalFormatting>
  <conditionalFormatting sqref="A93">
    <cfRule type="cellIs" dxfId="179" priority="32" operator="equal">
      <formula>"N/A"</formula>
    </cfRule>
  </conditionalFormatting>
  <conditionalFormatting sqref="A91">
    <cfRule type="cellIs" dxfId="178" priority="33" operator="equal">
      <formula>"N/A"</formula>
    </cfRule>
  </conditionalFormatting>
  <conditionalFormatting sqref="A103">
    <cfRule type="cellIs" dxfId="177" priority="30" operator="equal">
      <formula>"N/A"</formula>
    </cfRule>
  </conditionalFormatting>
  <conditionalFormatting sqref="A105">
    <cfRule type="cellIs" dxfId="176" priority="29" operator="equal">
      <formula>"N/A"</formula>
    </cfRule>
  </conditionalFormatting>
  <conditionalFormatting sqref="A101">
    <cfRule type="cellIs" dxfId="175" priority="28" operator="equal">
      <formula>"N/A"</formula>
    </cfRule>
  </conditionalFormatting>
  <conditionalFormatting sqref="A101">
    <cfRule type="cellIs" dxfId="174" priority="27" operator="equal">
      <formula>"N/A"</formula>
    </cfRule>
  </conditionalFormatting>
  <conditionalFormatting sqref="A26">
    <cfRule type="cellIs" dxfId="173" priority="26" operator="equal">
      <formula>"N/A"</formula>
    </cfRule>
  </conditionalFormatting>
  <conditionalFormatting sqref="A26">
    <cfRule type="cellIs" dxfId="172" priority="25" operator="equal">
      <formula>"N/A"</formula>
    </cfRule>
  </conditionalFormatting>
  <conditionalFormatting sqref="A43">
    <cfRule type="cellIs" dxfId="171" priority="24" operator="equal">
      <formula>"N/A"</formula>
    </cfRule>
  </conditionalFormatting>
  <conditionalFormatting sqref="A43">
    <cfRule type="cellIs" dxfId="170" priority="23" operator="equal">
      <formula>"N/A"</formula>
    </cfRule>
  </conditionalFormatting>
  <conditionalFormatting sqref="A55">
    <cfRule type="cellIs" dxfId="169" priority="22" operator="equal">
      <formula>"N/A"</formula>
    </cfRule>
  </conditionalFormatting>
  <conditionalFormatting sqref="A55">
    <cfRule type="cellIs" dxfId="168" priority="21" operator="equal">
      <formula>"N/A"</formula>
    </cfRule>
  </conditionalFormatting>
  <conditionalFormatting sqref="A90">
    <cfRule type="cellIs" dxfId="167" priority="20" operator="equal">
      <formula>"N/A"</formula>
    </cfRule>
  </conditionalFormatting>
  <conditionalFormatting sqref="A90">
    <cfRule type="cellIs" dxfId="166" priority="19" operator="equal">
      <formula>"N/A"</formula>
    </cfRule>
  </conditionalFormatting>
  <conditionalFormatting sqref="A71">
    <cfRule type="cellIs" dxfId="165" priority="18" operator="equal">
      <formula>"N/A"</formula>
    </cfRule>
  </conditionalFormatting>
  <conditionalFormatting sqref="A71">
    <cfRule type="cellIs" dxfId="164" priority="17" operator="equal">
      <formula>"N/A"</formula>
    </cfRule>
  </conditionalFormatting>
  <conditionalFormatting sqref="A102">
    <cfRule type="cellIs" dxfId="163" priority="16" operator="equal">
      <formula>"N/A"</formula>
    </cfRule>
  </conditionalFormatting>
  <conditionalFormatting sqref="A102">
    <cfRule type="cellIs" dxfId="162" priority="15" operator="equal">
      <formula>"N/A"</formula>
    </cfRule>
  </conditionalFormatting>
  <conditionalFormatting sqref="A28">
    <cfRule type="cellIs" dxfId="161" priority="14" operator="equal">
      <formula>"N/A"</formula>
    </cfRule>
  </conditionalFormatting>
  <conditionalFormatting sqref="A45">
    <cfRule type="cellIs" dxfId="160" priority="13" operator="equal">
      <formula>"N/A"</formula>
    </cfRule>
  </conditionalFormatting>
  <conditionalFormatting sqref="A57">
    <cfRule type="cellIs" dxfId="159" priority="12" operator="equal">
      <formula>"N/A"</formula>
    </cfRule>
  </conditionalFormatting>
  <conditionalFormatting sqref="A92">
    <cfRule type="cellIs" dxfId="158" priority="11" operator="equal">
      <formula>"N/A"</formula>
    </cfRule>
  </conditionalFormatting>
  <conditionalFormatting sqref="A104">
    <cfRule type="cellIs" dxfId="157" priority="10" operator="equal">
      <formula>"N/A"</formula>
    </cfRule>
  </conditionalFormatting>
  <conditionalFormatting sqref="A30">
    <cfRule type="cellIs" dxfId="156" priority="9" operator="equal">
      <formula>"N/A"</formula>
    </cfRule>
  </conditionalFormatting>
  <conditionalFormatting sqref="A47">
    <cfRule type="cellIs" dxfId="155" priority="8" operator="equal">
      <formula>"N/A"</formula>
    </cfRule>
  </conditionalFormatting>
  <conditionalFormatting sqref="A59">
    <cfRule type="cellIs" dxfId="154" priority="7" operator="equal">
      <formula>"N/A"</formula>
    </cfRule>
  </conditionalFormatting>
  <conditionalFormatting sqref="A75">
    <cfRule type="cellIs" dxfId="153" priority="6" operator="equal">
      <formula>"N/A"</formula>
    </cfRule>
  </conditionalFormatting>
  <conditionalFormatting sqref="A73">
    <cfRule type="cellIs" dxfId="152" priority="5" operator="equal">
      <formula>"N/A"</formula>
    </cfRule>
  </conditionalFormatting>
  <conditionalFormatting sqref="A89">
    <cfRule type="cellIs" dxfId="151" priority="4" operator="equal">
      <formula>"N/A"</formula>
    </cfRule>
  </conditionalFormatting>
  <conditionalFormatting sqref="A89">
    <cfRule type="cellIs" dxfId="150" priority="3" operator="equal">
      <formula>"N/A"</formula>
    </cfRule>
  </conditionalFormatting>
  <conditionalFormatting sqref="A94">
    <cfRule type="cellIs" dxfId="149" priority="2" operator="equal">
      <formula>"N/A"</formula>
    </cfRule>
  </conditionalFormatting>
  <conditionalFormatting sqref="A106">
    <cfRule type="cellIs" dxfId="148" priority="1" operator="equal">
      <formula>"N/A"</formula>
    </cfRule>
  </conditionalFormatting>
  <pageMargins left="0.7" right="0.7" top="0.75" bottom="0.75" header="0.3" footer="0.3"/>
  <ignoredErrors>
    <ignoredError sqref="C86:C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38E09-CC24-499A-86CC-068FEA8DCE15}">
  <dimension ref="A1:AE23"/>
  <sheetViews>
    <sheetView zoomScale="55" zoomScaleNormal="55" workbookViewId="0">
      <pane xSplit="1" topLeftCell="Q1" activePane="topRight" state="frozen"/>
      <selection pane="topRight" activeCell="AC31" sqref="AC31"/>
    </sheetView>
  </sheetViews>
  <sheetFormatPr defaultRowHeight="14.4" x14ac:dyDescent="0.3"/>
  <cols>
    <col min="1" max="1" width="31.44140625" customWidth="1"/>
    <col min="2" max="2" width="19.33203125" bestFit="1" customWidth="1"/>
  </cols>
  <sheetData>
    <row r="1" spans="1:30" ht="18" x14ac:dyDescent="0.35">
      <c r="A1" s="7" t="s">
        <v>618</v>
      </c>
    </row>
    <row r="3" spans="1:30" ht="18" x14ac:dyDescent="0.35">
      <c r="A3" s="13" t="s">
        <v>619</v>
      </c>
    </row>
    <row r="4" spans="1:30" x14ac:dyDescent="0.3">
      <c r="A4" s="10" t="s">
        <v>569</v>
      </c>
    </row>
    <row r="5" spans="1:30" x14ac:dyDescent="0.3">
      <c r="A5" s="12" t="s">
        <v>423</v>
      </c>
    </row>
    <row r="6" spans="1:30" x14ac:dyDescent="0.3">
      <c r="A6" s="6" t="s">
        <v>570</v>
      </c>
    </row>
    <row r="7" spans="1:30" x14ac:dyDescent="0.3">
      <c r="A7" s="12" t="s">
        <v>428</v>
      </c>
    </row>
    <row r="8" spans="1:30" x14ac:dyDescent="0.3">
      <c r="A8" s="6"/>
    </row>
    <row r="9" spans="1:30" x14ac:dyDescent="0.3">
      <c r="A9" s="62" t="s">
        <v>620</v>
      </c>
      <c r="B9" s="62" t="s">
        <v>621</v>
      </c>
    </row>
    <row r="10" spans="1:30" x14ac:dyDescent="0.3">
      <c r="A10" s="57" t="s">
        <v>424</v>
      </c>
      <c r="B10" s="57">
        <v>40</v>
      </c>
    </row>
    <row r="11" spans="1:30" x14ac:dyDescent="0.3">
      <c r="A11" s="57" t="s">
        <v>425</v>
      </c>
      <c r="B11" s="57">
        <v>60</v>
      </c>
    </row>
    <row r="12" spans="1:30" x14ac:dyDescent="0.3">
      <c r="A12" s="57" t="s">
        <v>426</v>
      </c>
      <c r="B12" s="57">
        <v>80</v>
      </c>
    </row>
    <row r="13" spans="1:30" x14ac:dyDescent="0.3">
      <c r="A13" s="64" t="s">
        <v>427</v>
      </c>
      <c r="B13" s="64">
        <v>100</v>
      </c>
    </row>
    <row r="16" spans="1:30" s="1" customFormat="1" ht="18" x14ac:dyDescent="0.35">
      <c r="A16" s="13" t="s">
        <v>606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</row>
    <row r="17" spans="1:31" s="1" customFormat="1" x14ac:dyDescent="0.3">
      <c r="A17" s="10" t="s">
        <v>568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</row>
    <row r="18" spans="1:31" s="1" customFormat="1" x14ac:dyDescent="0.3">
      <c r="A18" s="11" t="s">
        <v>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</row>
    <row r="19" spans="1:31" s="1" customFormat="1" x14ac:dyDescent="0.3">
      <c r="A19" s="6" t="s">
        <v>570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1" s="1" customFormat="1" x14ac:dyDescent="0.3">
      <c r="A20" s="12" t="s">
        <v>571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1" s="1" customForma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1" s="1" customFormat="1" x14ac:dyDescent="0.3">
      <c r="A22" s="18" t="s">
        <v>605</v>
      </c>
      <c r="B22" s="18">
        <v>1990</v>
      </c>
      <c r="C22" s="18">
        <v>1991</v>
      </c>
      <c r="D22" s="18">
        <v>1992</v>
      </c>
      <c r="E22" s="18">
        <v>1993</v>
      </c>
      <c r="F22" s="18">
        <v>1994</v>
      </c>
      <c r="G22" s="18">
        <v>1995</v>
      </c>
      <c r="H22" s="18">
        <v>1996</v>
      </c>
      <c r="I22" s="18">
        <v>1997</v>
      </c>
      <c r="J22" s="18">
        <v>1998</v>
      </c>
      <c r="K22" s="18">
        <v>1999</v>
      </c>
      <c r="L22" s="18">
        <v>2000</v>
      </c>
      <c r="M22" s="18">
        <v>2001</v>
      </c>
      <c r="N22" s="18">
        <v>2002</v>
      </c>
      <c r="O22" s="18">
        <v>2003</v>
      </c>
      <c r="P22" s="18">
        <v>2004</v>
      </c>
      <c r="Q22" s="18">
        <v>2005</v>
      </c>
      <c r="R22" s="18">
        <v>2006</v>
      </c>
      <c r="S22" s="18">
        <v>2007</v>
      </c>
      <c r="T22" s="18">
        <v>2008</v>
      </c>
      <c r="U22" s="18">
        <v>2009</v>
      </c>
      <c r="V22" s="18">
        <v>2010</v>
      </c>
      <c r="W22" s="18">
        <v>2011</v>
      </c>
      <c r="X22" s="18">
        <v>2012</v>
      </c>
      <c r="Y22" s="18">
        <v>2013</v>
      </c>
      <c r="Z22" s="18">
        <v>2014</v>
      </c>
      <c r="AA22" s="18">
        <v>2015</v>
      </c>
      <c r="AB22" s="18">
        <v>2016</v>
      </c>
      <c r="AC22" s="18">
        <v>2017</v>
      </c>
      <c r="AD22" s="18">
        <v>2018</v>
      </c>
      <c r="AE22" s="18">
        <v>2019</v>
      </c>
    </row>
    <row r="23" spans="1:31" s="1" customFormat="1" x14ac:dyDescent="0.3">
      <c r="A23" s="27" t="s">
        <v>600</v>
      </c>
      <c r="B23" s="28" t="s">
        <v>408</v>
      </c>
      <c r="C23" s="28">
        <v>0.1</v>
      </c>
      <c r="D23" s="28" t="s">
        <v>408</v>
      </c>
      <c r="E23" s="28" t="s">
        <v>408</v>
      </c>
      <c r="F23" s="28" t="s">
        <v>408</v>
      </c>
      <c r="G23" s="28" t="s">
        <v>408</v>
      </c>
      <c r="H23" s="28" t="s">
        <v>408</v>
      </c>
      <c r="I23" s="28" t="s">
        <v>408</v>
      </c>
      <c r="J23" s="28" t="s">
        <v>408</v>
      </c>
      <c r="K23" s="28" t="s">
        <v>408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 t="s">
        <v>408</v>
      </c>
      <c r="Y23" s="28" t="s">
        <v>408</v>
      </c>
      <c r="Z23" s="28">
        <v>0</v>
      </c>
      <c r="AA23" s="28">
        <v>0</v>
      </c>
      <c r="AB23" s="28">
        <v>0</v>
      </c>
      <c r="AC23" s="28">
        <v>0</v>
      </c>
      <c r="AD23" s="193" t="s">
        <v>408</v>
      </c>
      <c r="AE23" s="193" t="s">
        <v>408</v>
      </c>
    </row>
  </sheetData>
  <conditionalFormatting sqref="B23:AC23">
    <cfRule type="cellIs" dxfId="147" priority="8" operator="equal">
      <formula>0</formula>
    </cfRule>
  </conditionalFormatting>
  <conditionalFormatting sqref="B16:AD21">
    <cfRule type="cellIs" dxfId="146" priority="12" operator="equal">
      <formula>0</formula>
    </cfRule>
  </conditionalFormatting>
  <conditionalFormatting sqref="A16:A17 A19:A20 B16:AD21">
    <cfRule type="cellIs" dxfId="145" priority="14" operator="equal">
      <formula>"N/A"</formula>
    </cfRule>
  </conditionalFormatting>
  <conditionalFormatting sqref="A16:A18">
    <cfRule type="cellIs" dxfId="144" priority="13" operator="equal">
      <formula>"N/A"</formula>
    </cfRule>
  </conditionalFormatting>
  <conditionalFormatting sqref="A22:AD22">
    <cfRule type="cellIs" dxfId="143" priority="11" operator="equal">
      <formula>"N/A"</formula>
    </cfRule>
  </conditionalFormatting>
  <conditionalFormatting sqref="B22:AD22">
    <cfRule type="cellIs" dxfId="142" priority="10" operator="equal">
      <formula>0</formula>
    </cfRule>
  </conditionalFormatting>
  <conditionalFormatting sqref="B23:AC23">
    <cfRule type="cellIs" dxfId="141" priority="9" operator="equal">
      <formula>"N/A"</formula>
    </cfRule>
  </conditionalFormatting>
  <conditionalFormatting sqref="A3:A4 A8">
    <cfRule type="cellIs" dxfId="140" priority="7" operator="equal">
      <formula>"N/A"</formula>
    </cfRule>
  </conditionalFormatting>
  <conditionalFormatting sqref="A3:A5">
    <cfRule type="cellIs" dxfId="139" priority="6" operator="equal">
      <formula>"N/A"</formula>
    </cfRule>
  </conditionalFormatting>
  <conditionalFormatting sqref="A6:A7">
    <cfRule type="cellIs" dxfId="138" priority="5" operator="equal">
      <formula>"N/A"</formula>
    </cfRule>
  </conditionalFormatting>
  <conditionalFormatting sqref="AE22">
    <cfRule type="cellIs" dxfId="137" priority="4" operator="equal">
      <formula>"N/A"</formula>
    </cfRule>
  </conditionalFormatting>
  <conditionalFormatting sqref="AE22">
    <cfRule type="cellIs" dxfId="136" priority="3" operator="equal">
      <formula>0</formula>
    </cfRule>
  </conditionalFormatting>
  <conditionalFormatting sqref="AD23:AE23">
    <cfRule type="cellIs" dxfId="135" priority="1" operator="equal">
      <formula>0</formula>
    </cfRule>
  </conditionalFormatting>
  <conditionalFormatting sqref="AD23:AE23">
    <cfRule type="cellIs" dxfId="134" priority="2" operator="equal">
      <formula>"N/A"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B229-50D5-4050-A43B-7E8370BE3F29}">
  <dimension ref="A1:AE59"/>
  <sheetViews>
    <sheetView topLeftCell="A16" zoomScale="70" zoomScaleNormal="70" workbookViewId="0">
      <selection activeCell="A40" sqref="A40"/>
    </sheetView>
  </sheetViews>
  <sheetFormatPr defaultRowHeight="14.4" x14ac:dyDescent="0.3"/>
  <cols>
    <col min="1" max="1" width="40.88671875" bestFit="1" customWidth="1"/>
    <col min="2" max="2" width="12.33203125" customWidth="1"/>
    <col min="4" max="4" width="11" customWidth="1"/>
    <col min="5" max="5" width="12.109375" customWidth="1"/>
    <col min="29" max="29" width="10.6640625" customWidth="1"/>
    <col min="30" max="30" width="11.21875" customWidth="1"/>
  </cols>
  <sheetData>
    <row r="1" spans="1:31" ht="18" x14ac:dyDescent="0.35">
      <c r="A1" s="7" t="s">
        <v>622</v>
      </c>
    </row>
    <row r="2" spans="1:31" s="8" customFormat="1" x14ac:dyDescent="0.3">
      <c r="A2" s="2"/>
    </row>
    <row r="3" spans="1:31" ht="18" x14ac:dyDescent="0.35">
      <c r="A3" s="13" t="s">
        <v>623</v>
      </c>
    </row>
    <row r="4" spans="1:31" x14ac:dyDescent="0.3">
      <c r="A4" s="10" t="s">
        <v>569</v>
      </c>
    </row>
    <row r="5" spans="1:31" x14ac:dyDescent="0.3">
      <c r="A5" s="11" t="s">
        <v>624</v>
      </c>
    </row>
    <row r="6" spans="1:31" x14ac:dyDescent="0.3">
      <c r="A6" s="6" t="s">
        <v>570</v>
      </c>
    </row>
    <row r="7" spans="1:31" x14ac:dyDescent="0.3">
      <c r="A7" s="155" t="s">
        <v>625</v>
      </c>
    </row>
    <row r="8" spans="1:31" x14ac:dyDescent="0.3">
      <c r="A8" s="6" t="s">
        <v>574</v>
      </c>
    </row>
    <row r="9" spans="1:31" x14ac:dyDescent="0.3">
      <c r="A9" s="155" t="s">
        <v>641</v>
      </c>
    </row>
    <row r="10" spans="1:31" x14ac:dyDescent="0.3">
      <c r="A10" s="12"/>
    </row>
    <row r="11" spans="1:31" x14ac:dyDescent="0.3">
      <c r="A11" s="18"/>
      <c r="B11" s="18">
        <v>1990</v>
      </c>
      <c r="C11" s="18">
        <v>1991</v>
      </c>
      <c r="D11" s="18">
        <v>1992</v>
      </c>
      <c r="E11" s="18">
        <v>1993</v>
      </c>
      <c r="F11" s="18">
        <v>1994</v>
      </c>
      <c r="G11" s="18">
        <v>1995</v>
      </c>
      <c r="H11" s="18">
        <v>1996</v>
      </c>
      <c r="I11" s="18">
        <v>1997</v>
      </c>
      <c r="J11" s="18">
        <v>1998</v>
      </c>
      <c r="K11" s="18">
        <v>1999</v>
      </c>
      <c r="L11" s="18">
        <v>2000</v>
      </c>
      <c r="M11" s="18">
        <v>2001</v>
      </c>
      <c r="N11" s="18">
        <v>2002</v>
      </c>
      <c r="O11" s="18">
        <v>2003</v>
      </c>
      <c r="P11" s="18">
        <v>2004</v>
      </c>
      <c r="Q11" s="18">
        <v>2005</v>
      </c>
      <c r="R11" s="18">
        <v>2006</v>
      </c>
      <c r="S11" s="18">
        <v>2007</v>
      </c>
      <c r="T11" s="18">
        <v>2008</v>
      </c>
      <c r="U11" s="18">
        <v>2009</v>
      </c>
      <c r="V11" s="18">
        <v>2010</v>
      </c>
      <c r="W11" s="18">
        <v>2011</v>
      </c>
      <c r="X11" s="18">
        <v>2012</v>
      </c>
      <c r="Y11" s="18">
        <v>2013</v>
      </c>
      <c r="Z11" s="18">
        <v>2014</v>
      </c>
      <c r="AA11" s="18">
        <v>2015</v>
      </c>
      <c r="AB11" s="18">
        <v>2016</v>
      </c>
      <c r="AC11" s="18">
        <v>2017</v>
      </c>
      <c r="AD11" s="18">
        <v>2018</v>
      </c>
      <c r="AE11" s="18">
        <v>2019</v>
      </c>
    </row>
    <row r="12" spans="1:31" x14ac:dyDescent="0.3">
      <c r="A12" s="156" t="s">
        <v>640</v>
      </c>
      <c r="B12" s="56" t="s">
        <v>408</v>
      </c>
      <c r="C12" s="56" t="s">
        <v>408</v>
      </c>
      <c r="D12" s="56" t="s">
        <v>408</v>
      </c>
      <c r="E12" s="56" t="s">
        <v>408</v>
      </c>
      <c r="F12" s="56" t="s">
        <v>408</v>
      </c>
      <c r="G12" s="56" t="s">
        <v>408</v>
      </c>
      <c r="H12" s="56" t="s">
        <v>408</v>
      </c>
      <c r="I12" s="56" t="s">
        <v>408</v>
      </c>
      <c r="J12" s="56" t="s">
        <v>408</v>
      </c>
      <c r="K12" s="56" t="s">
        <v>408</v>
      </c>
      <c r="L12" s="56" t="s">
        <v>408</v>
      </c>
      <c r="M12" s="56" t="s">
        <v>408</v>
      </c>
      <c r="N12" s="56" t="s">
        <v>408</v>
      </c>
      <c r="O12" s="56" t="s">
        <v>408</v>
      </c>
      <c r="P12" s="56" t="s">
        <v>408</v>
      </c>
      <c r="Q12" s="56" t="s">
        <v>408</v>
      </c>
      <c r="R12" s="56" t="s">
        <v>408</v>
      </c>
      <c r="S12" s="56" t="s">
        <v>408</v>
      </c>
      <c r="T12" s="56" t="s">
        <v>408</v>
      </c>
      <c r="U12" s="56" t="s">
        <v>408</v>
      </c>
      <c r="V12" s="56" t="s">
        <v>408</v>
      </c>
      <c r="W12" s="56" t="s">
        <v>408</v>
      </c>
      <c r="X12" s="56">
        <v>41.3</v>
      </c>
      <c r="Y12" s="56">
        <v>610</v>
      </c>
      <c r="Z12" s="56">
        <v>551.5</v>
      </c>
      <c r="AA12" s="56">
        <v>50.2</v>
      </c>
      <c r="AB12" s="56">
        <v>17.5</v>
      </c>
      <c r="AC12" s="56">
        <v>511.4</v>
      </c>
      <c r="AD12" s="56">
        <f>1087.9/(0.916666666666667)</f>
        <v>1186.7999999999997</v>
      </c>
      <c r="AE12" s="194" t="s">
        <v>408</v>
      </c>
    </row>
    <row r="13" spans="1:31" x14ac:dyDescent="0.3">
      <c r="B13" s="31"/>
      <c r="C13" s="31"/>
    </row>
    <row r="14" spans="1:31" x14ac:dyDescent="0.3">
      <c r="B14" s="31"/>
      <c r="C14" s="31"/>
    </row>
    <row r="15" spans="1:31" ht="18" x14ac:dyDescent="0.35">
      <c r="A15" s="13" t="s">
        <v>639</v>
      </c>
      <c r="B15" s="31"/>
      <c r="C15" s="31"/>
    </row>
    <row r="16" spans="1:31" x14ac:dyDescent="0.3">
      <c r="A16" s="10" t="s">
        <v>569</v>
      </c>
      <c r="B16" s="31"/>
      <c r="C16" s="31"/>
    </row>
    <row r="17" spans="1:5" x14ac:dyDescent="0.3">
      <c r="A17" s="11" t="s">
        <v>638</v>
      </c>
      <c r="B17" s="31"/>
      <c r="C17" s="31"/>
    </row>
    <row r="18" spans="1:5" x14ac:dyDescent="0.3">
      <c r="A18" s="6" t="s">
        <v>570</v>
      </c>
      <c r="B18" s="31"/>
      <c r="C18" s="31"/>
    </row>
    <row r="19" spans="1:5" x14ac:dyDescent="0.3">
      <c r="A19" s="12" t="s">
        <v>422</v>
      </c>
      <c r="B19" s="31"/>
      <c r="C19" s="31"/>
    </row>
    <row r="20" spans="1:5" x14ac:dyDescent="0.3">
      <c r="A20" s="6" t="s">
        <v>574</v>
      </c>
      <c r="B20" s="31"/>
      <c r="C20" s="31"/>
    </row>
    <row r="21" spans="1:5" x14ac:dyDescent="0.3">
      <c r="A21" s="12"/>
      <c r="B21" s="31"/>
      <c r="C21" s="31"/>
    </row>
    <row r="22" spans="1:5" ht="14.4" customHeight="1" x14ac:dyDescent="0.3">
      <c r="B22" s="60"/>
      <c r="C22" s="59"/>
      <c r="D22" s="59"/>
    </row>
    <row r="23" spans="1:5" ht="16.2" x14ac:dyDescent="0.3">
      <c r="A23" s="61" t="s">
        <v>633</v>
      </c>
      <c r="B23" s="62" t="s">
        <v>634</v>
      </c>
      <c r="C23" s="62" t="s">
        <v>635</v>
      </c>
      <c r="D23" s="62" t="s">
        <v>636</v>
      </c>
      <c r="E23" s="61" t="s">
        <v>637</v>
      </c>
    </row>
    <row r="24" spans="1:5" x14ac:dyDescent="0.3">
      <c r="A24" s="58" t="s">
        <v>410</v>
      </c>
      <c r="B24" s="65">
        <v>5.9180000000000001</v>
      </c>
      <c r="C24" s="65">
        <v>2.3370000000000002</v>
      </c>
      <c r="D24" s="65">
        <v>2.21</v>
      </c>
      <c r="E24" s="57">
        <v>31</v>
      </c>
    </row>
    <row r="25" spans="1:5" x14ac:dyDescent="0.3">
      <c r="A25" s="58" t="s">
        <v>411</v>
      </c>
      <c r="B25" s="65">
        <v>5.9180000000000001</v>
      </c>
      <c r="C25" s="65">
        <v>2.3370000000000002</v>
      </c>
      <c r="D25" s="65">
        <v>2.4129999999999998</v>
      </c>
      <c r="E25" s="57">
        <v>33</v>
      </c>
    </row>
    <row r="26" spans="1:5" x14ac:dyDescent="0.3">
      <c r="A26" s="58" t="s">
        <v>412</v>
      </c>
      <c r="B26" s="65">
        <v>5.3849999999999998</v>
      </c>
      <c r="C26" s="65">
        <v>2.1589999999999998</v>
      </c>
      <c r="D26" s="65">
        <v>1.956</v>
      </c>
      <c r="E26" s="57">
        <v>23</v>
      </c>
    </row>
    <row r="27" spans="1:5" x14ac:dyDescent="0.3">
      <c r="A27" s="58" t="s">
        <v>413</v>
      </c>
      <c r="B27" s="65">
        <v>5.9180000000000001</v>
      </c>
      <c r="C27" s="65">
        <v>2.3370000000000002</v>
      </c>
      <c r="D27" s="65">
        <v>2.286</v>
      </c>
      <c r="E27" s="57">
        <v>32</v>
      </c>
    </row>
    <row r="28" spans="1:5" x14ac:dyDescent="0.3">
      <c r="A28" s="58" t="s">
        <v>414</v>
      </c>
      <c r="B28" s="65">
        <v>5.6390000000000002</v>
      </c>
      <c r="C28" s="65">
        <v>2.4129999999999998</v>
      </c>
      <c r="D28" s="65">
        <v>2.3109999999999999</v>
      </c>
      <c r="E28" s="57" t="s">
        <v>415</v>
      </c>
    </row>
    <row r="29" spans="1:5" x14ac:dyDescent="0.3">
      <c r="A29" s="58" t="s">
        <v>416</v>
      </c>
      <c r="B29" s="65">
        <v>12.04</v>
      </c>
      <c r="C29" s="65">
        <v>2.3370000000000002</v>
      </c>
      <c r="D29" s="65">
        <v>2.3380000000000001</v>
      </c>
      <c r="E29" s="57">
        <v>67</v>
      </c>
    </row>
    <row r="30" spans="1:5" x14ac:dyDescent="0.3">
      <c r="A30" s="58" t="s">
        <v>417</v>
      </c>
      <c r="B30" s="65">
        <v>12.04</v>
      </c>
      <c r="C30" s="65">
        <v>2.3370000000000002</v>
      </c>
      <c r="D30" s="65">
        <v>2.6920000000000002</v>
      </c>
      <c r="E30" s="57">
        <v>76</v>
      </c>
    </row>
    <row r="31" spans="1:5" x14ac:dyDescent="0.3">
      <c r="A31" s="58" t="s">
        <v>418</v>
      </c>
      <c r="B31" s="65">
        <v>12.04</v>
      </c>
      <c r="C31" s="65">
        <v>2.2349999999999999</v>
      </c>
      <c r="D31" s="65">
        <v>2.1589999999999998</v>
      </c>
      <c r="E31" s="57">
        <v>58</v>
      </c>
    </row>
    <row r="32" spans="1:5" x14ac:dyDescent="0.3">
      <c r="A32" s="58" t="s">
        <v>419</v>
      </c>
      <c r="B32" s="65">
        <v>12.04</v>
      </c>
      <c r="C32" s="65">
        <v>2.2349999999999999</v>
      </c>
      <c r="D32" s="65">
        <v>2.3109999999999999</v>
      </c>
      <c r="E32" s="57">
        <v>62</v>
      </c>
    </row>
    <row r="33" spans="1:31" x14ac:dyDescent="0.3">
      <c r="A33" s="58" t="s">
        <v>420</v>
      </c>
      <c r="B33" s="65">
        <v>12.04</v>
      </c>
      <c r="C33" s="65">
        <v>2.3370000000000002</v>
      </c>
      <c r="D33" s="65">
        <v>2.2610000000000001</v>
      </c>
      <c r="E33" s="57">
        <v>64</v>
      </c>
    </row>
    <row r="34" spans="1:31" x14ac:dyDescent="0.3">
      <c r="A34" s="63" t="s">
        <v>421</v>
      </c>
      <c r="B34" s="66">
        <v>13.564</v>
      </c>
      <c r="C34" s="66">
        <v>2.286</v>
      </c>
      <c r="D34" s="66">
        <v>2.6920000000000002</v>
      </c>
      <c r="E34" s="64">
        <v>85</v>
      </c>
    </row>
    <row r="37" spans="1:31" s="1" customFormat="1" ht="18" x14ac:dyDescent="0.35">
      <c r="A37" s="13" t="s">
        <v>606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</row>
    <row r="38" spans="1:31" s="1" customFormat="1" x14ac:dyDescent="0.3">
      <c r="A38" s="10" t="s">
        <v>569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</row>
    <row r="39" spans="1:31" s="1" customFormat="1" x14ac:dyDescent="0.3">
      <c r="A39" s="11" t="s">
        <v>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</row>
    <row r="40" spans="1:31" s="1" customFormat="1" x14ac:dyDescent="0.3">
      <c r="A40" s="6" t="s">
        <v>570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1" s="1" customFormat="1" x14ac:dyDescent="0.3">
      <c r="A41" s="12" t="s">
        <v>571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1" s="1" customForma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1" s="1" customFormat="1" x14ac:dyDescent="0.3">
      <c r="A43" s="18" t="s">
        <v>605</v>
      </c>
      <c r="B43" s="18">
        <v>1990</v>
      </c>
      <c r="C43" s="18">
        <v>1991</v>
      </c>
      <c r="D43" s="18">
        <v>1992</v>
      </c>
      <c r="E43" s="18">
        <v>1993</v>
      </c>
      <c r="F43" s="18">
        <v>1994</v>
      </c>
      <c r="G43" s="18">
        <v>1995</v>
      </c>
      <c r="H43" s="18">
        <v>1996</v>
      </c>
      <c r="I43" s="18">
        <v>1997</v>
      </c>
      <c r="J43" s="18">
        <v>1998</v>
      </c>
      <c r="K43" s="18">
        <v>1999</v>
      </c>
      <c r="L43" s="18">
        <v>2000</v>
      </c>
      <c r="M43" s="18">
        <v>2001</v>
      </c>
      <c r="N43" s="18">
        <v>2002</v>
      </c>
      <c r="O43" s="18">
        <v>2003</v>
      </c>
      <c r="P43" s="18">
        <v>2004</v>
      </c>
      <c r="Q43" s="18">
        <v>2005</v>
      </c>
      <c r="R43" s="18">
        <v>2006</v>
      </c>
      <c r="S43" s="18">
        <v>2007</v>
      </c>
      <c r="T43" s="18">
        <v>2008</v>
      </c>
      <c r="U43" s="18">
        <v>2009</v>
      </c>
      <c r="V43" s="18">
        <v>2010</v>
      </c>
      <c r="W43" s="18">
        <v>2011</v>
      </c>
      <c r="X43" s="18">
        <v>2012</v>
      </c>
      <c r="Y43" s="18">
        <v>2013</v>
      </c>
      <c r="Z43" s="18">
        <v>2014</v>
      </c>
      <c r="AA43" s="18">
        <v>2015</v>
      </c>
      <c r="AB43" s="18">
        <v>2016</v>
      </c>
      <c r="AC43" s="18">
        <v>2017</v>
      </c>
      <c r="AD43" s="18">
        <v>2018</v>
      </c>
      <c r="AE43" s="18">
        <v>2019</v>
      </c>
    </row>
    <row r="44" spans="1:31" x14ac:dyDescent="0.3">
      <c r="A44" s="29" t="s">
        <v>51</v>
      </c>
      <c r="B44" s="30" t="s">
        <v>408</v>
      </c>
      <c r="C44" s="30">
        <v>0</v>
      </c>
      <c r="D44" s="30" t="s">
        <v>408</v>
      </c>
      <c r="E44" s="30" t="s">
        <v>408</v>
      </c>
      <c r="F44" s="30" t="s">
        <v>408</v>
      </c>
      <c r="G44" s="30" t="s">
        <v>408</v>
      </c>
      <c r="H44" s="30" t="s">
        <v>408</v>
      </c>
      <c r="I44" s="30" t="s">
        <v>408</v>
      </c>
      <c r="J44" s="30" t="s">
        <v>408</v>
      </c>
      <c r="K44" s="30" t="s">
        <v>408</v>
      </c>
      <c r="L44" s="30">
        <v>4</v>
      </c>
      <c r="M44" s="30">
        <v>1.2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 t="s">
        <v>408</v>
      </c>
      <c r="Y44" s="30" t="s">
        <v>408</v>
      </c>
      <c r="Z44" s="30">
        <v>0</v>
      </c>
      <c r="AA44" s="30">
        <v>0</v>
      </c>
      <c r="AB44" s="30">
        <v>0</v>
      </c>
      <c r="AC44" s="30">
        <v>0</v>
      </c>
      <c r="AD44" s="195" t="s">
        <v>408</v>
      </c>
      <c r="AE44" s="195" t="s">
        <v>408</v>
      </c>
    </row>
    <row r="45" spans="1:31" x14ac:dyDescent="0.3">
      <c r="A45" s="29" t="s">
        <v>595</v>
      </c>
      <c r="B45" s="31" t="s">
        <v>408</v>
      </c>
      <c r="C45" s="31">
        <v>24.654</v>
      </c>
      <c r="D45" s="31" t="s">
        <v>408</v>
      </c>
      <c r="E45" s="31" t="s">
        <v>408</v>
      </c>
      <c r="F45" s="31" t="s">
        <v>408</v>
      </c>
      <c r="G45" s="31" t="s">
        <v>408</v>
      </c>
      <c r="H45" s="31" t="s">
        <v>408</v>
      </c>
      <c r="I45" s="31" t="s">
        <v>408</v>
      </c>
      <c r="J45" s="31" t="s">
        <v>408</v>
      </c>
      <c r="K45" s="31" t="s">
        <v>408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 t="s">
        <v>408</v>
      </c>
      <c r="Y45" s="31" t="s">
        <v>408</v>
      </c>
      <c r="Z45" s="31">
        <v>0</v>
      </c>
      <c r="AA45" s="31">
        <v>0</v>
      </c>
      <c r="AB45" s="31">
        <v>0</v>
      </c>
      <c r="AC45" s="31">
        <v>0</v>
      </c>
      <c r="AD45" s="196" t="s">
        <v>408</v>
      </c>
      <c r="AE45" s="196" t="s">
        <v>408</v>
      </c>
    </row>
    <row r="46" spans="1:31" x14ac:dyDescent="0.3">
      <c r="A46" s="29" t="s">
        <v>597</v>
      </c>
      <c r="B46" s="31" t="s">
        <v>408</v>
      </c>
      <c r="C46" s="31">
        <v>43.502000000000002</v>
      </c>
      <c r="D46" s="31" t="s">
        <v>408</v>
      </c>
      <c r="E46" s="31" t="s">
        <v>408</v>
      </c>
      <c r="F46" s="31" t="s">
        <v>408</v>
      </c>
      <c r="G46" s="31" t="s">
        <v>408</v>
      </c>
      <c r="H46" s="31" t="s">
        <v>408</v>
      </c>
      <c r="I46" s="31" t="s">
        <v>408</v>
      </c>
      <c r="J46" s="31" t="s">
        <v>408</v>
      </c>
      <c r="K46" s="31" t="s">
        <v>408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 t="s">
        <v>408</v>
      </c>
      <c r="Y46" s="31" t="s">
        <v>408</v>
      </c>
      <c r="Z46" s="31">
        <v>0</v>
      </c>
      <c r="AA46" s="31">
        <v>0</v>
      </c>
      <c r="AB46" s="31">
        <v>0</v>
      </c>
      <c r="AC46" s="31">
        <v>0</v>
      </c>
      <c r="AD46" s="196" t="s">
        <v>408</v>
      </c>
      <c r="AE46" s="196" t="s">
        <v>408</v>
      </c>
    </row>
    <row r="47" spans="1:31" x14ac:dyDescent="0.3">
      <c r="A47" s="29" t="s">
        <v>626</v>
      </c>
      <c r="B47" s="31" t="s">
        <v>408</v>
      </c>
      <c r="C47" s="31">
        <v>0</v>
      </c>
      <c r="D47" s="31" t="s">
        <v>408</v>
      </c>
      <c r="E47" s="31" t="s">
        <v>408</v>
      </c>
      <c r="F47" s="31" t="s">
        <v>408</v>
      </c>
      <c r="G47" s="31" t="s">
        <v>408</v>
      </c>
      <c r="H47" s="31" t="s">
        <v>408</v>
      </c>
      <c r="I47" s="31" t="s">
        <v>408</v>
      </c>
      <c r="J47" s="31" t="s">
        <v>408</v>
      </c>
      <c r="K47" s="31" t="s">
        <v>408</v>
      </c>
      <c r="L47" s="31">
        <v>7.0000000000000001E-3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 t="s">
        <v>408</v>
      </c>
      <c r="Y47" s="31" t="s">
        <v>408</v>
      </c>
      <c r="Z47" s="31">
        <v>0</v>
      </c>
      <c r="AA47" s="31">
        <v>0</v>
      </c>
      <c r="AB47" s="31">
        <v>0</v>
      </c>
      <c r="AC47" s="31">
        <v>0</v>
      </c>
      <c r="AD47" s="196" t="s">
        <v>408</v>
      </c>
      <c r="AE47" s="196" t="s">
        <v>408</v>
      </c>
    </row>
    <row r="48" spans="1:31" x14ac:dyDescent="0.3">
      <c r="A48" s="29" t="s">
        <v>627</v>
      </c>
      <c r="B48" s="31" t="s">
        <v>408</v>
      </c>
      <c r="C48" s="31">
        <v>0.01</v>
      </c>
      <c r="D48" s="31" t="s">
        <v>408</v>
      </c>
      <c r="E48" s="31" t="s">
        <v>408</v>
      </c>
      <c r="F48" s="31" t="s">
        <v>408</v>
      </c>
      <c r="G48" s="31" t="s">
        <v>408</v>
      </c>
      <c r="H48" s="31" t="s">
        <v>408</v>
      </c>
      <c r="I48" s="31" t="s">
        <v>408</v>
      </c>
      <c r="J48" s="31" t="s">
        <v>408</v>
      </c>
      <c r="K48" s="31" t="s">
        <v>408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 t="s">
        <v>408</v>
      </c>
      <c r="Y48" s="31" t="s">
        <v>408</v>
      </c>
      <c r="Z48" s="31">
        <v>0</v>
      </c>
      <c r="AA48" s="31">
        <v>0</v>
      </c>
      <c r="AB48" s="31">
        <v>0</v>
      </c>
      <c r="AC48" s="31">
        <v>0</v>
      </c>
      <c r="AD48" s="196" t="s">
        <v>408</v>
      </c>
      <c r="AE48" s="196" t="s">
        <v>408</v>
      </c>
    </row>
    <row r="49" spans="1:31" x14ac:dyDescent="0.3">
      <c r="A49" s="29" t="s">
        <v>612</v>
      </c>
      <c r="B49" s="31" t="s">
        <v>408</v>
      </c>
      <c r="C49" s="31">
        <v>0</v>
      </c>
      <c r="D49" s="31" t="s">
        <v>408</v>
      </c>
      <c r="E49" s="31" t="s">
        <v>408</v>
      </c>
      <c r="F49" s="31" t="s">
        <v>408</v>
      </c>
      <c r="G49" s="31" t="s">
        <v>408</v>
      </c>
      <c r="H49" s="31" t="s">
        <v>408</v>
      </c>
      <c r="I49" s="31" t="s">
        <v>408</v>
      </c>
      <c r="J49" s="31" t="s">
        <v>408</v>
      </c>
      <c r="K49" s="31" t="s">
        <v>408</v>
      </c>
      <c r="L49" s="31">
        <v>1E-3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 t="s">
        <v>408</v>
      </c>
      <c r="Y49" s="31" t="s">
        <v>408</v>
      </c>
      <c r="Z49" s="31">
        <v>0</v>
      </c>
      <c r="AA49" s="31">
        <v>0</v>
      </c>
      <c r="AB49" s="31">
        <v>0</v>
      </c>
      <c r="AC49" s="31">
        <v>0</v>
      </c>
      <c r="AD49" s="196" t="s">
        <v>408</v>
      </c>
      <c r="AE49" s="196" t="s">
        <v>408</v>
      </c>
    </row>
    <row r="50" spans="1:31" x14ac:dyDescent="0.3">
      <c r="A50" s="29" t="s">
        <v>614</v>
      </c>
      <c r="B50" s="31" t="s">
        <v>408</v>
      </c>
      <c r="C50" s="31">
        <v>0</v>
      </c>
      <c r="D50" s="31" t="s">
        <v>408</v>
      </c>
      <c r="E50" s="31" t="s">
        <v>408</v>
      </c>
      <c r="F50" s="31" t="s">
        <v>408</v>
      </c>
      <c r="G50" s="31" t="s">
        <v>408</v>
      </c>
      <c r="H50" s="31" t="s">
        <v>408</v>
      </c>
      <c r="I50" s="31" t="s">
        <v>408</v>
      </c>
      <c r="J50" s="31" t="s">
        <v>408</v>
      </c>
      <c r="K50" s="31" t="s">
        <v>408</v>
      </c>
      <c r="L50" s="31">
        <v>2E-3</v>
      </c>
      <c r="M50" s="31">
        <v>0.1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 t="s">
        <v>408</v>
      </c>
      <c r="Y50" s="31" t="s">
        <v>408</v>
      </c>
      <c r="Z50" s="31">
        <v>0</v>
      </c>
      <c r="AA50" s="31">
        <v>0</v>
      </c>
      <c r="AB50" s="31">
        <v>0</v>
      </c>
      <c r="AC50" s="31">
        <v>0</v>
      </c>
      <c r="AD50" s="196" t="s">
        <v>408</v>
      </c>
      <c r="AE50" s="196" t="s">
        <v>408</v>
      </c>
    </row>
    <row r="51" spans="1:31" x14ac:dyDescent="0.3">
      <c r="A51" s="29" t="s">
        <v>628</v>
      </c>
      <c r="B51" s="31" t="s">
        <v>408</v>
      </c>
      <c r="C51" s="31">
        <v>0.01</v>
      </c>
      <c r="D51" s="31" t="s">
        <v>408</v>
      </c>
      <c r="E51" s="31" t="s">
        <v>408</v>
      </c>
      <c r="F51" s="31" t="s">
        <v>408</v>
      </c>
      <c r="G51" s="31" t="s">
        <v>408</v>
      </c>
      <c r="H51" s="31" t="s">
        <v>408</v>
      </c>
      <c r="I51" s="31" t="s">
        <v>408</v>
      </c>
      <c r="J51" s="31" t="s">
        <v>408</v>
      </c>
      <c r="K51" s="31" t="s">
        <v>408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 t="s">
        <v>408</v>
      </c>
      <c r="Y51" s="31" t="s">
        <v>408</v>
      </c>
      <c r="Z51" s="31">
        <v>0</v>
      </c>
      <c r="AA51" s="31">
        <v>0</v>
      </c>
      <c r="AB51" s="31">
        <v>0</v>
      </c>
      <c r="AC51" s="31">
        <v>0</v>
      </c>
      <c r="AD51" s="196" t="s">
        <v>408</v>
      </c>
      <c r="AE51" s="196" t="s">
        <v>408</v>
      </c>
    </row>
    <row r="52" spans="1:31" x14ac:dyDescent="0.3">
      <c r="A52" s="29" t="s">
        <v>629</v>
      </c>
      <c r="B52" s="31" t="s">
        <v>408</v>
      </c>
      <c r="C52" s="31">
        <v>2.1000000000000001E-2</v>
      </c>
      <c r="D52" s="31" t="s">
        <v>408</v>
      </c>
      <c r="E52" s="31" t="s">
        <v>408</v>
      </c>
      <c r="F52" s="31" t="s">
        <v>408</v>
      </c>
      <c r="G52" s="31" t="s">
        <v>408</v>
      </c>
      <c r="H52" s="31" t="s">
        <v>408</v>
      </c>
      <c r="I52" s="31" t="s">
        <v>408</v>
      </c>
      <c r="J52" s="31" t="s">
        <v>408</v>
      </c>
      <c r="K52" s="31" t="s">
        <v>408</v>
      </c>
      <c r="L52" s="31">
        <v>0.04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 t="s">
        <v>408</v>
      </c>
      <c r="Y52" s="31" t="s">
        <v>408</v>
      </c>
      <c r="Z52" s="31">
        <v>0</v>
      </c>
      <c r="AA52" s="31">
        <v>0</v>
      </c>
      <c r="AB52" s="31">
        <v>0</v>
      </c>
      <c r="AC52" s="31">
        <v>0</v>
      </c>
      <c r="AD52" s="196" t="s">
        <v>408</v>
      </c>
      <c r="AE52" s="196" t="s">
        <v>408</v>
      </c>
    </row>
    <row r="53" spans="1:31" x14ac:dyDescent="0.3">
      <c r="A53" s="29" t="s">
        <v>630</v>
      </c>
      <c r="B53" s="31" t="s">
        <v>408</v>
      </c>
      <c r="C53" s="31">
        <v>0</v>
      </c>
      <c r="D53" s="31" t="s">
        <v>408</v>
      </c>
      <c r="E53" s="31" t="s">
        <v>408</v>
      </c>
      <c r="F53" s="31" t="s">
        <v>408</v>
      </c>
      <c r="G53" s="31" t="s">
        <v>408</v>
      </c>
      <c r="H53" s="31" t="s">
        <v>408</v>
      </c>
      <c r="I53" s="31" t="s">
        <v>408</v>
      </c>
      <c r="J53" s="31" t="s">
        <v>408</v>
      </c>
      <c r="K53" s="31" t="s">
        <v>408</v>
      </c>
      <c r="L53" s="31">
        <v>8.9999999999999993E-3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 t="s">
        <v>408</v>
      </c>
      <c r="Y53" s="31" t="s">
        <v>408</v>
      </c>
      <c r="Z53" s="31">
        <v>0</v>
      </c>
      <c r="AA53" s="31">
        <v>0</v>
      </c>
      <c r="AB53" s="31">
        <v>0</v>
      </c>
      <c r="AC53" s="31">
        <v>0</v>
      </c>
      <c r="AD53" s="196" t="s">
        <v>408</v>
      </c>
      <c r="AE53" s="196" t="s">
        <v>408</v>
      </c>
    </row>
    <row r="54" spans="1:31" x14ac:dyDescent="0.3">
      <c r="A54" s="29" t="s">
        <v>601</v>
      </c>
      <c r="B54" s="31" t="s">
        <v>408</v>
      </c>
      <c r="C54" s="31">
        <v>44.84</v>
      </c>
      <c r="D54" s="31" t="s">
        <v>408</v>
      </c>
      <c r="E54" s="31" t="s">
        <v>408</v>
      </c>
      <c r="F54" s="31" t="s">
        <v>408</v>
      </c>
      <c r="G54" s="31" t="s">
        <v>408</v>
      </c>
      <c r="H54" s="31" t="s">
        <v>408</v>
      </c>
      <c r="I54" s="31" t="s">
        <v>408</v>
      </c>
      <c r="J54" s="31" t="s">
        <v>408</v>
      </c>
      <c r="K54" s="31" t="s">
        <v>408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 t="s">
        <v>408</v>
      </c>
      <c r="Y54" s="31" t="s">
        <v>408</v>
      </c>
      <c r="Z54" s="31">
        <v>0</v>
      </c>
      <c r="AA54" s="31">
        <v>0</v>
      </c>
      <c r="AB54" s="31">
        <v>0</v>
      </c>
      <c r="AC54" s="31">
        <v>0</v>
      </c>
      <c r="AD54" s="196" t="s">
        <v>408</v>
      </c>
      <c r="AE54" s="196" t="s">
        <v>408</v>
      </c>
    </row>
    <row r="55" spans="1:31" x14ac:dyDescent="0.3">
      <c r="A55" s="29" t="s">
        <v>631</v>
      </c>
      <c r="B55" s="31" t="s">
        <v>408</v>
      </c>
      <c r="C55" s="31">
        <v>1E-3</v>
      </c>
      <c r="D55" s="31" t="s">
        <v>408</v>
      </c>
      <c r="E55" s="31" t="s">
        <v>408</v>
      </c>
      <c r="F55" s="31" t="s">
        <v>408</v>
      </c>
      <c r="G55" s="31" t="s">
        <v>408</v>
      </c>
      <c r="H55" s="31" t="s">
        <v>408</v>
      </c>
      <c r="I55" s="31" t="s">
        <v>408</v>
      </c>
      <c r="J55" s="31" t="s">
        <v>408</v>
      </c>
      <c r="K55" s="31" t="s">
        <v>408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 t="s">
        <v>408</v>
      </c>
      <c r="Y55" s="31" t="s">
        <v>408</v>
      </c>
      <c r="Z55" s="31">
        <v>0</v>
      </c>
      <c r="AA55" s="31">
        <v>0</v>
      </c>
      <c r="AB55" s="31">
        <v>0</v>
      </c>
      <c r="AC55" s="31">
        <v>0</v>
      </c>
      <c r="AD55" s="196" t="s">
        <v>408</v>
      </c>
      <c r="AE55" s="196" t="s">
        <v>408</v>
      </c>
    </row>
    <row r="56" spans="1:31" x14ac:dyDescent="0.3">
      <c r="A56" s="29" t="s">
        <v>632</v>
      </c>
      <c r="B56" s="31" t="s">
        <v>408</v>
      </c>
      <c r="C56" s="31">
        <v>0</v>
      </c>
      <c r="D56" s="31" t="s">
        <v>408</v>
      </c>
      <c r="E56" s="31" t="s">
        <v>408</v>
      </c>
      <c r="F56" s="31" t="s">
        <v>408</v>
      </c>
      <c r="G56" s="31" t="s">
        <v>408</v>
      </c>
      <c r="H56" s="31" t="s">
        <v>408</v>
      </c>
      <c r="I56" s="31" t="s">
        <v>408</v>
      </c>
      <c r="J56" s="31" t="s">
        <v>408</v>
      </c>
      <c r="K56" s="31" t="s">
        <v>408</v>
      </c>
      <c r="L56" s="31">
        <v>0</v>
      </c>
      <c r="M56" s="31">
        <v>0.312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 t="s">
        <v>408</v>
      </c>
      <c r="Y56" s="31" t="s">
        <v>408</v>
      </c>
      <c r="Z56" s="31">
        <v>0</v>
      </c>
      <c r="AA56" s="31">
        <v>0</v>
      </c>
      <c r="AB56" s="31">
        <v>0</v>
      </c>
      <c r="AC56" s="31">
        <v>0</v>
      </c>
      <c r="AD56" s="196" t="s">
        <v>408</v>
      </c>
      <c r="AE56" s="196" t="s">
        <v>408</v>
      </c>
    </row>
    <row r="57" spans="1:31" x14ac:dyDescent="0.3">
      <c r="A57" s="29" t="s">
        <v>56</v>
      </c>
      <c r="B57" s="31" t="s">
        <v>408</v>
      </c>
      <c r="C57" s="31">
        <v>0</v>
      </c>
      <c r="D57" s="31" t="s">
        <v>408</v>
      </c>
      <c r="E57" s="31" t="s">
        <v>408</v>
      </c>
      <c r="F57" s="31" t="s">
        <v>408</v>
      </c>
      <c r="G57" s="31" t="s">
        <v>408</v>
      </c>
      <c r="H57" s="31" t="s">
        <v>408</v>
      </c>
      <c r="I57" s="31" t="s">
        <v>408</v>
      </c>
      <c r="J57" s="31" t="s">
        <v>408</v>
      </c>
      <c r="K57" s="31" t="s">
        <v>408</v>
      </c>
      <c r="L57" s="31">
        <v>0</v>
      </c>
      <c r="M57" s="31">
        <v>0.192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 t="s">
        <v>408</v>
      </c>
      <c r="Y57" s="31" t="s">
        <v>408</v>
      </c>
      <c r="Z57" s="31">
        <v>0</v>
      </c>
      <c r="AA57" s="31">
        <v>0</v>
      </c>
      <c r="AB57" s="31">
        <v>0</v>
      </c>
      <c r="AC57" s="31">
        <v>0</v>
      </c>
      <c r="AD57" s="196" t="s">
        <v>408</v>
      </c>
      <c r="AE57" s="196" t="s">
        <v>408</v>
      </c>
    </row>
    <row r="58" spans="1:31" x14ac:dyDescent="0.3">
      <c r="A58" s="29" t="s">
        <v>603</v>
      </c>
      <c r="B58" s="31" t="s">
        <v>408</v>
      </c>
      <c r="C58" s="31">
        <v>0.12</v>
      </c>
      <c r="D58" s="31" t="s">
        <v>408</v>
      </c>
      <c r="E58" s="31" t="s">
        <v>408</v>
      </c>
      <c r="F58" s="31" t="s">
        <v>408</v>
      </c>
      <c r="G58" s="31" t="s">
        <v>408</v>
      </c>
      <c r="H58" s="31" t="s">
        <v>408</v>
      </c>
      <c r="I58" s="31" t="s">
        <v>408</v>
      </c>
      <c r="J58" s="31" t="s">
        <v>408</v>
      </c>
      <c r="K58" s="31" t="s">
        <v>408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 t="s">
        <v>408</v>
      </c>
      <c r="Y58" s="31" t="s">
        <v>408</v>
      </c>
      <c r="Z58" s="31">
        <v>0</v>
      </c>
      <c r="AA58" s="31">
        <v>0</v>
      </c>
      <c r="AB58" s="31">
        <v>0</v>
      </c>
      <c r="AC58" s="31">
        <v>0</v>
      </c>
      <c r="AD58" s="196" t="s">
        <v>408</v>
      </c>
      <c r="AE58" s="196" t="s">
        <v>408</v>
      </c>
    </row>
    <row r="59" spans="1:31" x14ac:dyDescent="0.3">
      <c r="A59" s="32" t="s">
        <v>57</v>
      </c>
      <c r="B59" s="33" t="s">
        <v>408</v>
      </c>
      <c r="C59" s="33">
        <v>2E-3</v>
      </c>
      <c r="D59" s="33" t="s">
        <v>408</v>
      </c>
      <c r="E59" s="33" t="s">
        <v>408</v>
      </c>
      <c r="F59" s="33" t="s">
        <v>408</v>
      </c>
      <c r="G59" s="33" t="s">
        <v>408</v>
      </c>
      <c r="H59" s="33" t="s">
        <v>408</v>
      </c>
      <c r="I59" s="33" t="s">
        <v>408</v>
      </c>
      <c r="J59" s="33" t="s">
        <v>408</v>
      </c>
      <c r="K59" s="33" t="s">
        <v>408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 t="s">
        <v>408</v>
      </c>
      <c r="Y59" s="33" t="s">
        <v>408</v>
      </c>
      <c r="Z59" s="33">
        <v>0</v>
      </c>
      <c r="AA59" s="33">
        <v>0</v>
      </c>
      <c r="AB59" s="33">
        <v>0</v>
      </c>
      <c r="AC59" s="33">
        <v>0</v>
      </c>
      <c r="AD59" s="197" t="s">
        <v>408</v>
      </c>
      <c r="AE59" s="197" t="s">
        <v>408</v>
      </c>
    </row>
  </sheetData>
  <conditionalFormatting sqref="B37:AD42">
    <cfRule type="cellIs" dxfId="133" priority="23" operator="equal">
      <formula>0</formula>
    </cfRule>
  </conditionalFormatting>
  <conditionalFormatting sqref="A37:A38 A40:A41 B37:AD42">
    <cfRule type="cellIs" dxfId="132" priority="25" operator="equal">
      <formula>"N/A"</formula>
    </cfRule>
  </conditionalFormatting>
  <conditionalFormatting sqref="A37:A39">
    <cfRule type="cellIs" dxfId="131" priority="24" operator="equal">
      <formula>"N/A"</formula>
    </cfRule>
  </conditionalFormatting>
  <conditionalFormatting sqref="B44:AC59">
    <cfRule type="cellIs" dxfId="130" priority="18" operator="equal">
      <formula>"N/A"</formula>
    </cfRule>
  </conditionalFormatting>
  <conditionalFormatting sqref="B44:AC59">
    <cfRule type="cellIs" dxfId="129" priority="17" operator="equal">
      <formula>0</formula>
    </cfRule>
  </conditionalFormatting>
  <conditionalFormatting sqref="A43:AD43">
    <cfRule type="cellIs" dxfId="128" priority="20" operator="equal">
      <formula>"N/A"</formula>
    </cfRule>
  </conditionalFormatting>
  <conditionalFormatting sqref="B43:AD43">
    <cfRule type="cellIs" dxfId="127" priority="19" operator="equal">
      <formula>0</formula>
    </cfRule>
  </conditionalFormatting>
  <conditionalFormatting sqref="B12:C21 A12 D12:AD12">
    <cfRule type="cellIs" dxfId="126" priority="14" operator="equal">
      <formula>"N/A"</formula>
    </cfRule>
  </conditionalFormatting>
  <conditionalFormatting sqref="B12:C21 A12 D12:AD12">
    <cfRule type="cellIs" dxfId="125" priority="13" operator="equal">
      <formula>0</formula>
    </cfRule>
  </conditionalFormatting>
  <conditionalFormatting sqref="A11:AD11">
    <cfRule type="cellIs" dxfId="124" priority="16" operator="equal">
      <formula>"N/A"</formula>
    </cfRule>
  </conditionalFormatting>
  <conditionalFormatting sqref="A11:AD11">
    <cfRule type="cellIs" dxfId="123" priority="15" operator="equal">
      <formula>0</formula>
    </cfRule>
  </conditionalFormatting>
  <conditionalFormatting sqref="A3:A4 A6:A10">
    <cfRule type="cellIs" dxfId="122" priority="12" operator="equal">
      <formula>"N/A"</formula>
    </cfRule>
  </conditionalFormatting>
  <conditionalFormatting sqref="A3:A5">
    <cfRule type="cellIs" dxfId="121" priority="11" operator="equal">
      <formula>"N/A"</formula>
    </cfRule>
  </conditionalFormatting>
  <conditionalFormatting sqref="A15:A16 A18:A21">
    <cfRule type="cellIs" dxfId="120" priority="10" operator="equal">
      <formula>"N/A"</formula>
    </cfRule>
  </conditionalFormatting>
  <conditionalFormatting sqref="A15:A17">
    <cfRule type="cellIs" dxfId="119" priority="9" operator="equal">
      <formula>"N/A"</formula>
    </cfRule>
  </conditionalFormatting>
  <conditionalFormatting sqref="AE11">
    <cfRule type="cellIs" dxfId="118" priority="8" operator="equal">
      <formula>"N/A"</formula>
    </cfRule>
  </conditionalFormatting>
  <conditionalFormatting sqref="AE11">
    <cfRule type="cellIs" dxfId="117" priority="7" operator="equal">
      <formula>0</formula>
    </cfRule>
  </conditionalFormatting>
  <conditionalFormatting sqref="AE12">
    <cfRule type="cellIs" dxfId="116" priority="6" operator="equal">
      <formula>"N/A"</formula>
    </cfRule>
  </conditionalFormatting>
  <conditionalFormatting sqref="AE12">
    <cfRule type="cellIs" dxfId="115" priority="5" operator="equal">
      <formula>0</formula>
    </cfRule>
  </conditionalFormatting>
  <conditionalFormatting sqref="AE43">
    <cfRule type="cellIs" dxfId="114" priority="4" operator="equal">
      <formula>"N/A"</formula>
    </cfRule>
  </conditionalFormatting>
  <conditionalFormatting sqref="AE43">
    <cfRule type="cellIs" dxfId="113" priority="3" operator="equal">
      <formula>0</formula>
    </cfRule>
  </conditionalFormatting>
  <conditionalFormatting sqref="AD44:AE59">
    <cfRule type="cellIs" dxfId="112" priority="2" operator="equal">
      <formula>"N/A"</formula>
    </cfRule>
  </conditionalFormatting>
  <conditionalFormatting sqref="AD44:AE59">
    <cfRule type="cellIs" dxfId="111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C0CC-EE1A-4133-91B1-60E590D31FCC}">
  <dimension ref="A1:AE17"/>
  <sheetViews>
    <sheetView zoomScale="70" zoomScaleNormal="70" workbookViewId="0">
      <pane xSplit="1" topLeftCell="B1" activePane="topRight" state="frozen"/>
      <selection pane="topRight" activeCell="B18" sqref="B18"/>
    </sheetView>
  </sheetViews>
  <sheetFormatPr defaultRowHeight="14.4" x14ac:dyDescent="0.3"/>
  <cols>
    <col min="1" max="1" width="39.88671875" customWidth="1"/>
    <col min="28" max="30" width="12.44140625" bestFit="1" customWidth="1"/>
  </cols>
  <sheetData>
    <row r="1" spans="1:31" ht="18" x14ac:dyDescent="0.35">
      <c r="A1" s="7" t="s">
        <v>805</v>
      </c>
    </row>
    <row r="2" spans="1:31" ht="18" x14ac:dyDescent="0.35">
      <c r="A2" s="7"/>
    </row>
    <row r="3" spans="1:31" ht="18" x14ac:dyDescent="0.35">
      <c r="A3" s="13" t="s">
        <v>806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1" x14ac:dyDescent="0.3">
      <c r="A4" s="10" t="s">
        <v>569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1" x14ac:dyDescent="0.3">
      <c r="A5" s="11" t="s">
        <v>807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1" x14ac:dyDescent="0.3">
      <c r="A6" s="6" t="s">
        <v>570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x14ac:dyDescent="0.3">
      <c r="A7" s="169" t="s">
        <v>571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1" x14ac:dyDescent="0.3">
      <c r="A8" s="6" t="s">
        <v>734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1" x14ac:dyDescent="0.3">
      <c r="A9" s="169" t="s">
        <v>808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1" x14ac:dyDescent="0.3">
      <c r="A10" s="169" t="s">
        <v>809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1" x14ac:dyDescent="0.3">
      <c r="A12" s="18" t="s">
        <v>810</v>
      </c>
      <c r="B12" s="18">
        <v>1990</v>
      </c>
      <c r="C12" s="18">
        <v>1991</v>
      </c>
      <c r="D12" s="18">
        <v>1992</v>
      </c>
      <c r="E12" s="18">
        <v>1993</v>
      </c>
      <c r="F12" s="18">
        <v>1994</v>
      </c>
      <c r="G12" s="18">
        <v>1995</v>
      </c>
      <c r="H12" s="18">
        <v>1996</v>
      </c>
      <c r="I12" s="18">
        <v>1997</v>
      </c>
      <c r="J12" s="18">
        <v>1998</v>
      </c>
      <c r="K12" s="18">
        <v>1999</v>
      </c>
      <c r="L12" s="18">
        <v>2000</v>
      </c>
      <c r="M12" s="18">
        <v>2001</v>
      </c>
      <c r="N12" s="18">
        <v>2002</v>
      </c>
      <c r="O12" s="18">
        <v>2003</v>
      </c>
      <c r="P12" s="18">
        <v>2004</v>
      </c>
      <c r="Q12" s="18">
        <v>2005</v>
      </c>
      <c r="R12" s="18">
        <v>2006</v>
      </c>
      <c r="S12" s="18">
        <v>2007</v>
      </c>
      <c r="T12" s="18">
        <v>2008</v>
      </c>
      <c r="U12" s="18">
        <v>2009</v>
      </c>
      <c r="V12" s="18">
        <v>2010</v>
      </c>
      <c r="W12" s="18">
        <v>2011</v>
      </c>
      <c r="X12" s="18">
        <v>2012</v>
      </c>
      <c r="Y12" s="18">
        <v>2013</v>
      </c>
      <c r="Z12" s="18">
        <v>2014</v>
      </c>
      <c r="AA12" s="18">
        <v>2015</v>
      </c>
      <c r="AB12" s="18">
        <v>2016</v>
      </c>
      <c r="AC12" s="18">
        <v>2017</v>
      </c>
      <c r="AD12" s="18">
        <v>2018</v>
      </c>
      <c r="AE12" s="18">
        <v>2019</v>
      </c>
    </row>
    <row r="13" spans="1:31" x14ac:dyDescent="0.3">
      <c r="A13" s="200" t="s">
        <v>811</v>
      </c>
      <c r="B13" s="195" t="s">
        <v>408</v>
      </c>
      <c r="C13" s="195" t="s">
        <v>408</v>
      </c>
      <c r="D13" s="195" t="s">
        <v>408</v>
      </c>
      <c r="E13" s="195" t="s">
        <v>408</v>
      </c>
      <c r="F13" s="195" t="s">
        <v>408</v>
      </c>
      <c r="G13" s="195" t="s">
        <v>408</v>
      </c>
      <c r="H13" s="195" t="s">
        <v>408</v>
      </c>
      <c r="I13" s="195" t="s">
        <v>408</v>
      </c>
      <c r="J13" s="195" t="s">
        <v>408</v>
      </c>
      <c r="K13" s="195" t="s">
        <v>408</v>
      </c>
      <c r="L13" s="195" t="s">
        <v>408</v>
      </c>
      <c r="M13" s="195" t="s">
        <v>408</v>
      </c>
      <c r="N13" s="195" t="s">
        <v>408</v>
      </c>
      <c r="O13" s="195" t="s">
        <v>408</v>
      </c>
      <c r="P13" s="195" t="s">
        <v>408</v>
      </c>
      <c r="Q13" s="195" t="s">
        <v>408</v>
      </c>
      <c r="R13" s="195" t="s">
        <v>408</v>
      </c>
      <c r="S13" s="195" t="s">
        <v>408</v>
      </c>
      <c r="T13" s="195" t="s">
        <v>408</v>
      </c>
      <c r="U13" s="195" t="s">
        <v>408</v>
      </c>
      <c r="V13" s="195" t="s">
        <v>408</v>
      </c>
      <c r="W13" s="195" t="s">
        <v>408</v>
      </c>
      <c r="X13" s="195" t="s">
        <v>408</v>
      </c>
      <c r="Y13" s="195" t="s">
        <v>408</v>
      </c>
      <c r="Z13" s="195" t="s">
        <v>408</v>
      </c>
      <c r="AA13" s="195" t="s">
        <v>408</v>
      </c>
      <c r="AB13" s="201">
        <v>25637.35</v>
      </c>
      <c r="AC13" s="201">
        <v>25063.243999999999</v>
      </c>
      <c r="AD13" s="201">
        <v>9594.3510000000006</v>
      </c>
      <c r="AE13" s="195" t="s">
        <v>408</v>
      </c>
    </row>
    <row r="14" spans="1:31" x14ac:dyDescent="0.3">
      <c r="A14" s="200" t="s">
        <v>812</v>
      </c>
      <c r="B14" s="196" t="s">
        <v>408</v>
      </c>
      <c r="C14" s="196" t="s">
        <v>408</v>
      </c>
      <c r="D14" s="196" t="s">
        <v>408</v>
      </c>
      <c r="E14" s="196" t="s">
        <v>408</v>
      </c>
      <c r="F14" s="196" t="s">
        <v>408</v>
      </c>
      <c r="G14" s="196" t="s">
        <v>408</v>
      </c>
      <c r="H14" s="196" t="s">
        <v>408</v>
      </c>
      <c r="I14" s="196" t="s">
        <v>408</v>
      </c>
      <c r="J14" s="196" t="s">
        <v>408</v>
      </c>
      <c r="K14" s="196" t="s">
        <v>408</v>
      </c>
      <c r="L14" s="196" t="s">
        <v>408</v>
      </c>
      <c r="M14" s="196" t="s">
        <v>408</v>
      </c>
      <c r="N14" s="196" t="s">
        <v>408</v>
      </c>
      <c r="O14" s="196" t="s">
        <v>408</v>
      </c>
      <c r="P14" s="196" t="s">
        <v>408</v>
      </c>
      <c r="Q14" s="196" t="s">
        <v>408</v>
      </c>
      <c r="R14" s="196" t="s">
        <v>408</v>
      </c>
      <c r="S14" s="196" t="s">
        <v>408</v>
      </c>
      <c r="T14" s="196" t="s">
        <v>408</v>
      </c>
      <c r="U14" s="196" t="s">
        <v>408</v>
      </c>
      <c r="V14" s="196" t="s">
        <v>408</v>
      </c>
      <c r="W14" s="196" t="s">
        <v>408</v>
      </c>
      <c r="X14" s="196" t="s">
        <v>408</v>
      </c>
      <c r="Y14" s="196" t="s">
        <v>408</v>
      </c>
      <c r="Z14" s="196" t="s">
        <v>408</v>
      </c>
      <c r="AA14" s="196" t="s">
        <v>408</v>
      </c>
      <c r="AB14" s="160">
        <v>9878.6640000000007</v>
      </c>
      <c r="AC14" s="160">
        <v>14266.463</v>
      </c>
      <c r="AD14" s="160">
        <v>14457.455</v>
      </c>
      <c r="AE14" s="196" t="s">
        <v>408</v>
      </c>
    </row>
    <row r="15" spans="1:31" x14ac:dyDescent="0.3">
      <c r="A15" s="200" t="s">
        <v>813</v>
      </c>
      <c r="B15" s="196" t="s">
        <v>408</v>
      </c>
      <c r="C15" s="196" t="s">
        <v>408</v>
      </c>
      <c r="D15" s="196" t="s">
        <v>408</v>
      </c>
      <c r="E15" s="196" t="s">
        <v>408</v>
      </c>
      <c r="F15" s="196" t="s">
        <v>408</v>
      </c>
      <c r="G15" s="196" t="s">
        <v>408</v>
      </c>
      <c r="H15" s="196" t="s">
        <v>408</v>
      </c>
      <c r="I15" s="196" t="s">
        <v>408</v>
      </c>
      <c r="J15" s="196" t="s">
        <v>408</v>
      </c>
      <c r="K15" s="196" t="s">
        <v>408</v>
      </c>
      <c r="L15" s="196" t="s">
        <v>408</v>
      </c>
      <c r="M15" s="196" t="s">
        <v>408</v>
      </c>
      <c r="N15" s="196" t="s">
        <v>408</v>
      </c>
      <c r="O15" s="196" t="s">
        <v>408</v>
      </c>
      <c r="P15" s="196" t="s">
        <v>408</v>
      </c>
      <c r="Q15" s="196" t="s">
        <v>408</v>
      </c>
      <c r="R15" s="196" t="s">
        <v>408</v>
      </c>
      <c r="S15" s="196" t="s">
        <v>408</v>
      </c>
      <c r="T15" s="196" t="s">
        <v>408</v>
      </c>
      <c r="U15" s="196" t="s">
        <v>408</v>
      </c>
      <c r="V15" s="196" t="s">
        <v>408</v>
      </c>
      <c r="W15" s="196" t="s">
        <v>408</v>
      </c>
      <c r="X15" s="196" t="s">
        <v>408</v>
      </c>
      <c r="Y15" s="196" t="s">
        <v>408</v>
      </c>
      <c r="Z15" s="196" t="s">
        <v>408</v>
      </c>
      <c r="AA15" s="196" t="s">
        <v>408</v>
      </c>
      <c r="AB15" s="160">
        <v>13891.51</v>
      </c>
      <c r="AC15" s="160">
        <v>16775.698</v>
      </c>
      <c r="AD15" s="160">
        <v>12469.24</v>
      </c>
      <c r="AE15" s="196" t="s">
        <v>408</v>
      </c>
    </row>
    <row r="16" spans="1:31" x14ac:dyDescent="0.3">
      <c r="A16" s="200" t="s">
        <v>814</v>
      </c>
      <c r="B16" s="196" t="s">
        <v>408</v>
      </c>
      <c r="C16" s="196" t="s">
        <v>408</v>
      </c>
      <c r="D16" s="196" t="s">
        <v>408</v>
      </c>
      <c r="E16" s="196" t="s">
        <v>408</v>
      </c>
      <c r="F16" s="196" t="s">
        <v>408</v>
      </c>
      <c r="G16" s="196" t="s">
        <v>408</v>
      </c>
      <c r="H16" s="196" t="s">
        <v>408</v>
      </c>
      <c r="I16" s="196" t="s">
        <v>408</v>
      </c>
      <c r="J16" s="196" t="s">
        <v>408</v>
      </c>
      <c r="K16" s="196" t="s">
        <v>408</v>
      </c>
      <c r="L16" s="196" t="s">
        <v>408</v>
      </c>
      <c r="M16" s="196" t="s">
        <v>408</v>
      </c>
      <c r="N16" s="196" t="s">
        <v>408</v>
      </c>
      <c r="O16" s="196" t="s">
        <v>408</v>
      </c>
      <c r="P16" s="196" t="s">
        <v>408</v>
      </c>
      <c r="Q16" s="196" t="s">
        <v>408</v>
      </c>
      <c r="R16" s="196" t="s">
        <v>408</v>
      </c>
      <c r="S16" s="196" t="s">
        <v>408</v>
      </c>
      <c r="T16" s="196" t="s">
        <v>408</v>
      </c>
      <c r="U16" s="196" t="s">
        <v>408</v>
      </c>
      <c r="V16" s="196" t="s">
        <v>408</v>
      </c>
      <c r="W16" s="196" t="s">
        <v>408</v>
      </c>
      <c r="X16" s="196" t="s">
        <v>408</v>
      </c>
      <c r="Y16" s="196" t="s">
        <v>408</v>
      </c>
      <c r="Z16" s="196" t="s">
        <v>408</v>
      </c>
      <c r="AA16" s="196" t="s">
        <v>408</v>
      </c>
      <c r="AB16" s="160">
        <v>2197976.7289999998</v>
      </c>
      <c r="AC16" s="160">
        <v>2208628.162</v>
      </c>
      <c r="AD16" s="160">
        <v>2196750.0240000002</v>
      </c>
      <c r="AE16" s="196" t="s">
        <v>408</v>
      </c>
    </row>
    <row r="17" spans="1:31" x14ac:dyDescent="0.3">
      <c r="A17" s="202" t="s">
        <v>409</v>
      </c>
      <c r="B17" s="203" t="s">
        <v>408</v>
      </c>
      <c r="C17" s="203" t="s">
        <v>408</v>
      </c>
      <c r="D17" s="203" t="s">
        <v>408</v>
      </c>
      <c r="E17" s="203" t="s">
        <v>408</v>
      </c>
      <c r="F17" s="203" t="s">
        <v>408</v>
      </c>
      <c r="G17" s="203" t="s">
        <v>408</v>
      </c>
      <c r="H17" s="203" t="s">
        <v>408</v>
      </c>
      <c r="I17" s="203" t="s">
        <v>408</v>
      </c>
      <c r="J17" s="203" t="s">
        <v>408</v>
      </c>
      <c r="K17" s="203" t="s">
        <v>408</v>
      </c>
      <c r="L17" s="203" t="s">
        <v>408</v>
      </c>
      <c r="M17" s="203" t="s">
        <v>408</v>
      </c>
      <c r="N17" s="203" t="s">
        <v>408</v>
      </c>
      <c r="O17" s="203" t="s">
        <v>408</v>
      </c>
      <c r="P17" s="203" t="s">
        <v>408</v>
      </c>
      <c r="Q17" s="203" t="s">
        <v>408</v>
      </c>
      <c r="R17" s="203" t="s">
        <v>408</v>
      </c>
      <c r="S17" s="203" t="s">
        <v>408</v>
      </c>
      <c r="T17" s="203" t="s">
        <v>408</v>
      </c>
      <c r="U17" s="203" t="s">
        <v>408</v>
      </c>
      <c r="V17" s="203" t="s">
        <v>408</v>
      </c>
      <c r="W17" s="203" t="s">
        <v>408</v>
      </c>
      <c r="X17" s="203" t="s">
        <v>408</v>
      </c>
      <c r="Y17" s="203" t="s">
        <v>408</v>
      </c>
      <c r="Z17" s="203" t="s">
        <v>408</v>
      </c>
      <c r="AA17" s="203" t="s">
        <v>408</v>
      </c>
      <c r="AB17" s="204">
        <f>+SUM(AB13:AB16)</f>
        <v>2247384.253</v>
      </c>
      <c r="AC17" s="204">
        <f t="shared" ref="AC17:AD17" si="0">+SUM(AC13:AC16)</f>
        <v>2264733.5669999998</v>
      </c>
      <c r="AD17" s="204">
        <f t="shared" si="0"/>
        <v>2233271.0700000003</v>
      </c>
      <c r="AE17" s="203" t="s">
        <v>408</v>
      </c>
    </row>
  </sheetData>
  <conditionalFormatting sqref="B3:AD11 B13:AD17">
    <cfRule type="cellIs" dxfId="110" priority="8" operator="equal">
      <formula>0</formula>
    </cfRule>
  </conditionalFormatting>
  <conditionalFormatting sqref="A3 B3:AD11 A7:A10 B13:AD17">
    <cfRule type="cellIs" dxfId="109" priority="10" operator="equal">
      <formula>"N/A"</formula>
    </cfRule>
  </conditionalFormatting>
  <conditionalFormatting sqref="A3 A5">
    <cfRule type="cellIs" dxfId="108" priority="9" operator="equal">
      <formula>"N/A"</formula>
    </cfRule>
  </conditionalFormatting>
  <conditionalFormatting sqref="A12:AE12">
    <cfRule type="cellIs" dxfId="107" priority="7" operator="equal">
      <formula>"N/A"</formula>
    </cfRule>
  </conditionalFormatting>
  <conditionalFormatting sqref="B12:AE12">
    <cfRule type="cellIs" dxfId="106" priority="6" operator="equal">
      <formula>0</formula>
    </cfRule>
  </conditionalFormatting>
  <conditionalFormatting sqref="AE13:AE17">
    <cfRule type="cellIs" dxfId="105" priority="4" operator="equal">
      <formula>0</formula>
    </cfRule>
  </conditionalFormatting>
  <conditionalFormatting sqref="AE13:AE17">
    <cfRule type="cellIs" dxfId="104" priority="5" operator="equal">
      <formula>"N/A"</formula>
    </cfRule>
  </conditionalFormatting>
  <conditionalFormatting sqref="A4">
    <cfRule type="cellIs" dxfId="103" priority="3" operator="equal">
      <formula>"N/A"</formula>
    </cfRule>
  </conditionalFormatting>
  <conditionalFormatting sqref="A4">
    <cfRule type="cellIs" dxfId="102" priority="2" operator="equal">
      <formula>"N/A"</formula>
    </cfRule>
  </conditionalFormatting>
  <conditionalFormatting sqref="A6">
    <cfRule type="cellIs" dxfId="101" priority="1" operator="equal">
      <formula>"N/A"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3500-E32D-4C86-A077-3A3705B33D95}">
  <dimension ref="A1:AE23"/>
  <sheetViews>
    <sheetView zoomScale="55" zoomScaleNormal="55" workbookViewId="0">
      <pane xSplit="1" ySplit="13" topLeftCell="T14" activePane="bottomRight" state="frozen"/>
      <selection pane="topRight" activeCell="B1" sqref="B1"/>
      <selection pane="bottomLeft" activeCell="A10" sqref="A10"/>
      <selection pane="bottomRight" activeCell="AB36" sqref="AB36"/>
    </sheetView>
  </sheetViews>
  <sheetFormatPr defaultRowHeight="14.4" x14ac:dyDescent="0.3"/>
  <cols>
    <col min="1" max="1" width="59.88671875" customWidth="1"/>
    <col min="2" max="2" width="11.88671875" style="5" customWidth="1"/>
    <col min="3" max="4" width="11.77734375" customWidth="1"/>
  </cols>
  <sheetData>
    <row r="1" spans="1:31" ht="18" x14ac:dyDescent="0.35">
      <c r="A1" s="7" t="s">
        <v>715</v>
      </c>
      <c r="B1"/>
    </row>
    <row r="2" spans="1:31" x14ac:dyDescent="0.3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1" ht="18" x14ac:dyDescent="0.3">
      <c r="A3" s="9" t="s">
        <v>680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1" x14ac:dyDescent="0.3">
      <c r="A4" s="10" t="s">
        <v>568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1" x14ac:dyDescent="0.3">
      <c r="A5" s="11" t="s">
        <v>681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3">
      <c r="A6" s="6" t="s">
        <v>570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3">
      <c r="A7" s="155" t="s">
        <v>652</v>
      </c>
      <c r="B7"/>
    </row>
    <row r="8" spans="1:31" x14ac:dyDescent="0.3">
      <c r="A8" s="46" t="s">
        <v>574</v>
      </c>
      <c r="B8"/>
    </row>
    <row r="9" spans="1:31" x14ac:dyDescent="0.3">
      <c r="A9" s="155" t="s">
        <v>688</v>
      </c>
      <c r="B9"/>
    </row>
    <row r="10" spans="1:31" x14ac:dyDescent="0.3">
      <c r="A10" s="12" t="s">
        <v>689</v>
      </c>
      <c r="B10"/>
    </row>
    <row r="11" spans="1:31" x14ac:dyDescent="0.3">
      <c r="A11" s="55">
        <v>0.6</v>
      </c>
      <c r="B11"/>
    </row>
    <row r="12" spans="1:31" x14ac:dyDescent="0.3">
      <c r="A12" s="51"/>
      <c r="B12"/>
    </row>
    <row r="13" spans="1:31" x14ac:dyDescent="0.3">
      <c r="A13" s="18" t="s">
        <v>573</v>
      </c>
      <c r="B13" s="18">
        <v>1990</v>
      </c>
      <c r="C13" s="18">
        <v>1991</v>
      </c>
      <c r="D13" s="18">
        <v>1992</v>
      </c>
      <c r="E13" s="18">
        <v>1993</v>
      </c>
      <c r="F13" s="18">
        <v>1994</v>
      </c>
      <c r="G13" s="18">
        <v>1995</v>
      </c>
      <c r="H13" s="18">
        <v>1996</v>
      </c>
      <c r="I13" s="18">
        <v>1997</v>
      </c>
      <c r="J13" s="18">
        <v>1998</v>
      </c>
      <c r="K13" s="18">
        <v>1999</v>
      </c>
      <c r="L13" s="18">
        <v>2000</v>
      </c>
      <c r="M13" s="18">
        <v>2001</v>
      </c>
      <c r="N13" s="18">
        <v>2002</v>
      </c>
      <c r="O13" s="18">
        <v>2003</v>
      </c>
      <c r="P13" s="18">
        <v>2004</v>
      </c>
      <c r="Q13" s="18">
        <v>2005</v>
      </c>
      <c r="R13" s="18">
        <v>2006</v>
      </c>
      <c r="S13" s="18">
        <v>2007</v>
      </c>
      <c r="T13" s="18">
        <v>2008</v>
      </c>
      <c r="U13" s="18">
        <v>2009</v>
      </c>
      <c r="V13" s="18">
        <v>2010</v>
      </c>
      <c r="W13" s="18">
        <v>2011</v>
      </c>
      <c r="X13" s="18">
        <v>2012</v>
      </c>
      <c r="Y13" s="18">
        <v>2013</v>
      </c>
      <c r="Z13" s="18">
        <v>2014</v>
      </c>
      <c r="AA13" s="18">
        <v>2015</v>
      </c>
      <c r="AB13" s="18">
        <v>2016</v>
      </c>
      <c r="AC13" s="18">
        <v>2017</v>
      </c>
      <c r="AD13" s="18">
        <v>2018</v>
      </c>
      <c r="AE13" s="18">
        <v>2019</v>
      </c>
    </row>
    <row r="14" spans="1:31" s="48" customFormat="1" ht="18" x14ac:dyDescent="0.35">
      <c r="A14" s="50" t="s">
        <v>682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72"/>
    </row>
    <row r="15" spans="1:31" s="1" customFormat="1" x14ac:dyDescent="0.3">
      <c r="A15" s="25" t="s">
        <v>592</v>
      </c>
      <c r="B15" s="49">
        <v>0.82</v>
      </c>
      <c r="C15" s="49" t="s">
        <v>408</v>
      </c>
      <c r="D15" s="49" t="s">
        <v>408</v>
      </c>
      <c r="E15" s="49" t="s">
        <v>408</v>
      </c>
      <c r="F15" s="49" t="s">
        <v>408</v>
      </c>
      <c r="G15" s="49">
        <v>1.45</v>
      </c>
      <c r="H15" s="49" t="s">
        <v>408</v>
      </c>
      <c r="I15" s="49" t="s">
        <v>408</v>
      </c>
      <c r="J15" s="49" t="s">
        <v>408</v>
      </c>
      <c r="K15" s="49" t="s">
        <v>408</v>
      </c>
      <c r="L15" s="49">
        <v>2.56</v>
      </c>
      <c r="M15" s="49" t="s">
        <v>408</v>
      </c>
      <c r="N15" s="49" t="s">
        <v>408</v>
      </c>
      <c r="O15" s="49" t="s">
        <v>408</v>
      </c>
      <c r="P15" s="49" t="s">
        <v>408</v>
      </c>
      <c r="Q15" s="49">
        <v>4.1900000000000004</v>
      </c>
      <c r="R15" s="49" t="s">
        <v>408</v>
      </c>
      <c r="S15" s="49" t="s">
        <v>408</v>
      </c>
      <c r="T15" s="49" t="s">
        <v>408</v>
      </c>
      <c r="U15" s="49" t="s">
        <v>408</v>
      </c>
      <c r="V15" s="49">
        <v>7.64</v>
      </c>
      <c r="W15" s="49">
        <v>9.3800000000000008</v>
      </c>
      <c r="X15" s="49">
        <v>20.420000000000002</v>
      </c>
      <c r="Y15" s="49">
        <v>37.869999999999997</v>
      </c>
      <c r="Z15" s="49">
        <v>47.64</v>
      </c>
      <c r="AA15" s="49">
        <v>52.94</v>
      </c>
      <c r="AB15" s="49">
        <v>119.48</v>
      </c>
      <c r="AC15" s="49">
        <f>82.24+40.94</f>
        <v>123.17999999999999</v>
      </c>
      <c r="AD15" s="49" t="s">
        <v>408</v>
      </c>
      <c r="AE15" s="198" t="s">
        <v>408</v>
      </c>
    </row>
    <row r="16" spans="1:31" s="2" customFormat="1" x14ac:dyDescent="0.3">
      <c r="A16" s="35" t="s">
        <v>593</v>
      </c>
      <c r="B16" s="36">
        <f>+B15</f>
        <v>0.82</v>
      </c>
      <c r="C16" s="36">
        <v>0.94599999999999995</v>
      </c>
      <c r="D16" s="36">
        <v>1.0720000000000001</v>
      </c>
      <c r="E16" s="36">
        <v>1.198</v>
      </c>
      <c r="F16" s="36">
        <v>1.3239999999999998</v>
      </c>
      <c r="G16" s="36">
        <f>+G15</f>
        <v>1.45</v>
      </c>
      <c r="H16" s="36">
        <v>1.6719999999999999</v>
      </c>
      <c r="I16" s="36">
        <v>1.8939999999999999</v>
      </c>
      <c r="J16" s="36">
        <v>2.1160000000000001</v>
      </c>
      <c r="K16" s="36">
        <v>2.3380000000000001</v>
      </c>
      <c r="L16" s="36">
        <f>+L15</f>
        <v>2.56</v>
      </c>
      <c r="M16" s="36">
        <v>2.8860000000000001</v>
      </c>
      <c r="N16" s="36">
        <v>3.2120000000000002</v>
      </c>
      <c r="O16" s="36">
        <v>3.5380000000000003</v>
      </c>
      <c r="P16" s="36">
        <v>3.8640000000000003</v>
      </c>
      <c r="Q16" s="36">
        <f>+Q15</f>
        <v>4.1900000000000004</v>
      </c>
      <c r="R16" s="36">
        <v>4.88</v>
      </c>
      <c r="S16" s="36">
        <v>5.5699999999999994</v>
      </c>
      <c r="T16" s="36">
        <v>6.2599999999999989</v>
      </c>
      <c r="U16" s="36">
        <v>6.9499999999999984</v>
      </c>
      <c r="V16" s="36">
        <f>+V15</f>
        <v>7.64</v>
      </c>
      <c r="W16" s="36">
        <f t="shared" ref="W16:AE16" si="0">+W15</f>
        <v>9.3800000000000008</v>
      </c>
      <c r="X16" s="36">
        <f t="shared" si="0"/>
        <v>20.420000000000002</v>
      </c>
      <c r="Y16" s="36">
        <f t="shared" si="0"/>
        <v>37.869999999999997</v>
      </c>
      <c r="Z16" s="36">
        <f t="shared" si="0"/>
        <v>47.64</v>
      </c>
      <c r="AA16" s="36">
        <f t="shared" si="0"/>
        <v>52.94</v>
      </c>
      <c r="AB16" s="36">
        <f t="shared" si="0"/>
        <v>119.48</v>
      </c>
      <c r="AC16" s="36">
        <f t="shared" si="0"/>
        <v>123.17999999999999</v>
      </c>
      <c r="AD16" s="36" t="str">
        <f t="shared" si="0"/>
        <v>N/A</v>
      </c>
      <c r="AE16" s="36" t="str">
        <f t="shared" si="0"/>
        <v>N/A</v>
      </c>
    </row>
    <row r="17" spans="1:31" ht="18" x14ac:dyDescent="0.35">
      <c r="A17" s="40" t="s">
        <v>683</v>
      </c>
    </row>
    <row r="18" spans="1:31" s="1" customFormat="1" x14ac:dyDescent="0.3">
      <c r="A18" s="25" t="s">
        <v>592</v>
      </c>
      <c r="B18" s="49">
        <v>2.04</v>
      </c>
      <c r="C18" s="49" t="s">
        <v>408</v>
      </c>
      <c r="D18" s="49" t="s">
        <v>408</v>
      </c>
      <c r="E18" s="49" t="s">
        <v>408</v>
      </c>
      <c r="F18" s="49" t="s">
        <v>408</v>
      </c>
      <c r="G18" s="49">
        <v>3.62</v>
      </c>
      <c r="H18" s="49" t="s">
        <v>408</v>
      </c>
      <c r="I18" s="49" t="s">
        <v>408</v>
      </c>
      <c r="J18" s="49" t="s">
        <v>408</v>
      </c>
      <c r="K18" s="49" t="s">
        <v>408</v>
      </c>
      <c r="L18" s="49">
        <v>6.41</v>
      </c>
      <c r="M18" s="49" t="s">
        <v>408</v>
      </c>
      <c r="N18" s="49" t="s">
        <v>408</v>
      </c>
      <c r="O18" s="49" t="s">
        <v>408</v>
      </c>
      <c r="P18" s="49" t="s">
        <v>408</v>
      </c>
      <c r="Q18" s="49">
        <v>10.47</v>
      </c>
      <c r="R18" s="49" t="s">
        <v>408</v>
      </c>
      <c r="S18" s="49" t="s">
        <v>408</v>
      </c>
      <c r="T18" s="49" t="s">
        <v>408</v>
      </c>
      <c r="U18" s="49" t="s">
        <v>408</v>
      </c>
      <c r="V18" s="49">
        <v>19.100000000000001</v>
      </c>
      <c r="W18" s="49">
        <v>23.5</v>
      </c>
      <c r="X18" s="49">
        <v>51</v>
      </c>
      <c r="Y18" s="49">
        <v>94.7</v>
      </c>
      <c r="Z18" s="49">
        <v>119.1</v>
      </c>
      <c r="AA18" s="49">
        <v>132.4</v>
      </c>
      <c r="AB18" s="49">
        <v>298.7</v>
      </c>
      <c r="AC18" s="49">
        <f>205.61+102.36</f>
        <v>307.97000000000003</v>
      </c>
      <c r="AD18" s="49" t="s">
        <v>408</v>
      </c>
      <c r="AE18" s="198" t="s">
        <v>408</v>
      </c>
    </row>
    <row r="19" spans="1:31" s="2" customFormat="1" x14ac:dyDescent="0.3">
      <c r="A19" s="35" t="s">
        <v>593</v>
      </c>
      <c r="B19" s="36">
        <f>IFERROR(IF(B18&lt;&gt;"N/A",B18,B16/(1-$A$11)), "N/A")</f>
        <v>2.04</v>
      </c>
      <c r="C19" s="36">
        <f t="shared" ref="C19:AE19" si="1">IFERROR(IF(C18&lt;&gt;"N/A",C18,C16/(1-$A$11)), "N/A")</f>
        <v>2.3649999999999998</v>
      </c>
      <c r="D19" s="36">
        <f t="shared" si="1"/>
        <v>2.68</v>
      </c>
      <c r="E19" s="36">
        <f t="shared" si="1"/>
        <v>2.9949999999999997</v>
      </c>
      <c r="F19" s="36">
        <f t="shared" si="1"/>
        <v>3.3099999999999996</v>
      </c>
      <c r="G19" s="36">
        <f t="shared" si="1"/>
        <v>3.62</v>
      </c>
      <c r="H19" s="36">
        <f t="shared" si="1"/>
        <v>4.18</v>
      </c>
      <c r="I19" s="36">
        <f t="shared" si="1"/>
        <v>4.7349999999999994</v>
      </c>
      <c r="J19" s="36">
        <f t="shared" si="1"/>
        <v>5.29</v>
      </c>
      <c r="K19" s="36">
        <f t="shared" si="1"/>
        <v>5.8449999999999998</v>
      </c>
      <c r="L19" s="36">
        <f t="shared" si="1"/>
        <v>6.41</v>
      </c>
      <c r="M19" s="36">
        <f t="shared" si="1"/>
        <v>7.2149999999999999</v>
      </c>
      <c r="N19" s="36">
        <f t="shared" si="1"/>
        <v>8.0299999999999994</v>
      </c>
      <c r="O19" s="36">
        <f t="shared" si="1"/>
        <v>8.8450000000000006</v>
      </c>
      <c r="P19" s="36">
        <f t="shared" si="1"/>
        <v>9.66</v>
      </c>
      <c r="Q19" s="36">
        <f t="shared" si="1"/>
        <v>10.47</v>
      </c>
      <c r="R19" s="36">
        <f t="shared" si="1"/>
        <v>12.2</v>
      </c>
      <c r="S19" s="36">
        <f t="shared" si="1"/>
        <v>13.924999999999997</v>
      </c>
      <c r="T19" s="36">
        <f t="shared" si="1"/>
        <v>15.649999999999997</v>
      </c>
      <c r="U19" s="36">
        <f t="shared" si="1"/>
        <v>17.374999999999996</v>
      </c>
      <c r="V19" s="36">
        <f t="shared" si="1"/>
        <v>19.100000000000001</v>
      </c>
      <c r="W19" s="36">
        <f t="shared" si="1"/>
        <v>23.5</v>
      </c>
      <c r="X19" s="36">
        <f t="shared" si="1"/>
        <v>51</v>
      </c>
      <c r="Y19" s="36">
        <f t="shared" si="1"/>
        <v>94.7</v>
      </c>
      <c r="Z19" s="36">
        <f t="shared" si="1"/>
        <v>119.1</v>
      </c>
      <c r="AA19" s="36">
        <f t="shared" si="1"/>
        <v>132.4</v>
      </c>
      <c r="AB19" s="36">
        <f t="shared" si="1"/>
        <v>298.7</v>
      </c>
      <c r="AC19" s="36">
        <f t="shared" si="1"/>
        <v>307.97000000000003</v>
      </c>
      <c r="AD19" s="36" t="str">
        <f t="shared" si="1"/>
        <v>N/A</v>
      </c>
      <c r="AE19" s="36" t="str">
        <f t="shared" si="1"/>
        <v>N/A</v>
      </c>
    </row>
    <row r="20" spans="1:31" s="48" customFormat="1" ht="18" x14ac:dyDescent="0.35">
      <c r="A20" s="50" t="s">
        <v>684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172"/>
    </row>
    <row r="21" spans="1:31" s="54" customFormat="1" x14ac:dyDescent="0.3">
      <c r="A21" s="157" t="s">
        <v>685</v>
      </c>
      <c r="B21" s="53" t="s">
        <v>408</v>
      </c>
      <c r="C21" s="53" t="s">
        <v>408</v>
      </c>
      <c r="D21" s="53" t="s">
        <v>408</v>
      </c>
      <c r="E21" s="53" t="s">
        <v>408</v>
      </c>
      <c r="F21" s="53" t="s">
        <v>408</v>
      </c>
      <c r="G21" s="53" t="s">
        <v>408</v>
      </c>
      <c r="H21" s="53" t="s">
        <v>408</v>
      </c>
      <c r="I21" s="53" t="s">
        <v>408</v>
      </c>
      <c r="J21" s="53" t="s">
        <v>408</v>
      </c>
      <c r="K21" s="53" t="s">
        <v>408</v>
      </c>
      <c r="L21" s="53" t="s">
        <v>408</v>
      </c>
      <c r="M21" s="53" t="s">
        <v>408</v>
      </c>
      <c r="N21" s="53" t="s">
        <v>408</v>
      </c>
      <c r="O21" s="53" t="s">
        <v>408</v>
      </c>
      <c r="P21" s="53" t="s">
        <v>408</v>
      </c>
      <c r="Q21" s="53" t="s">
        <v>408</v>
      </c>
      <c r="R21" s="53" t="s">
        <v>408</v>
      </c>
      <c r="S21" s="53" t="s">
        <v>408</v>
      </c>
      <c r="T21" s="53" t="s">
        <v>408</v>
      </c>
      <c r="U21" s="53" t="s">
        <v>408</v>
      </c>
      <c r="V21" s="53" t="s">
        <v>408</v>
      </c>
      <c r="W21" s="53" t="s">
        <v>408</v>
      </c>
      <c r="X21" s="53" t="s">
        <v>408</v>
      </c>
      <c r="Y21" s="53" t="s">
        <v>408</v>
      </c>
      <c r="Z21" s="53">
        <v>83.174000000000007</v>
      </c>
      <c r="AA21" s="53">
        <v>74.456999999999994</v>
      </c>
      <c r="AB21" s="53">
        <v>78.528999999999996</v>
      </c>
      <c r="AC21" s="53">
        <v>117.39700000000001</v>
      </c>
      <c r="AD21" s="53">
        <v>118.267</v>
      </c>
      <c r="AE21" s="198">
        <v>122.474</v>
      </c>
    </row>
    <row r="22" spans="1:31" s="54" customFormat="1" x14ac:dyDescent="0.3">
      <c r="A22" s="157" t="s">
        <v>686</v>
      </c>
      <c r="B22" s="53" t="s">
        <v>408</v>
      </c>
      <c r="C22" s="53" t="s">
        <v>408</v>
      </c>
      <c r="D22" s="53" t="s">
        <v>408</v>
      </c>
      <c r="E22" s="53" t="s">
        <v>408</v>
      </c>
      <c r="F22" s="53" t="s">
        <v>408</v>
      </c>
      <c r="G22" s="53" t="s">
        <v>408</v>
      </c>
      <c r="H22" s="53" t="s">
        <v>408</v>
      </c>
      <c r="I22" s="53" t="s">
        <v>408</v>
      </c>
      <c r="J22" s="53" t="s">
        <v>408</v>
      </c>
      <c r="K22" s="53" t="s">
        <v>408</v>
      </c>
      <c r="L22" s="53" t="s">
        <v>408</v>
      </c>
      <c r="M22" s="53" t="s">
        <v>408</v>
      </c>
      <c r="N22" s="53" t="s">
        <v>408</v>
      </c>
      <c r="O22" s="53" t="s">
        <v>408</v>
      </c>
      <c r="P22" s="53" t="s">
        <v>408</v>
      </c>
      <c r="Q22" s="53" t="s">
        <v>408</v>
      </c>
      <c r="R22" s="53" t="s">
        <v>408</v>
      </c>
      <c r="S22" s="53" t="s">
        <v>408</v>
      </c>
      <c r="T22" s="53" t="s">
        <v>408</v>
      </c>
      <c r="U22" s="53" t="s">
        <v>408</v>
      </c>
      <c r="V22" s="53" t="s">
        <v>408</v>
      </c>
      <c r="W22" s="53" t="s">
        <v>408</v>
      </c>
      <c r="X22" s="53" t="s">
        <v>408</v>
      </c>
      <c r="Y22" s="53">
        <v>94.680999999999997</v>
      </c>
      <c r="Z22" s="53">
        <v>106.6</v>
      </c>
      <c r="AA22" s="53">
        <v>124.348</v>
      </c>
      <c r="AB22" s="53">
        <v>312.36599999999999</v>
      </c>
      <c r="AC22" s="53">
        <v>357.55399999999997</v>
      </c>
      <c r="AD22" s="53">
        <v>330.18</v>
      </c>
      <c r="AE22" s="198">
        <v>314.827</v>
      </c>
    </row>
    <row r="23" spans="1:31" s="1" customFormat="1" x14ac:dyDescent="0.3">
      <c r="A23" s="52" t="s">
        <v>687</v>
      </c>
      <c r="B23" s="34" t="s">
        <v>408</v>
      </c>
      <c r="C23" s="34" t="s">
        <v>408</v>
      </c>
      <c r="D23" s="34" t="s">
        <v>408</v>
      </c>
      <c r="E23" s="34" t="s">
        <v>408</v>
      </c>
      <c r="F23" s="34" t="s">
        <v>408</v>
      </c>
      <c r="G23" s="34" t="s">
        <v>408</v>
      </c>
      <c r="H23" s="34" t="s">
        <v>408</v>
      </c>
      <c r="I23" s="34" t="s">
        <v>408</v>
      </c>
      <c r="J23" s="34" t="s">
        <v>408</v>
      </c>
      <c r="K23" s="34" t="s">
        <v>408</v>
      </c>
      <c r="L23" s="34" t="s">
        <v>408</v>
      </c>
      <c r="M23" s="34" t="s">
        <v>408</v>
      </c>
      <c r="N23" s="34" t="s">
        <v>408</v>
      </c>
      <c r="O23" s="34" t="s">
        <v>408</v>
      </c>
      <c r="P23" s="34" t="s">
        <v>408</v>
      </c>
      <c r="Q23" s="34" t="s">
        <v>408</v>
      </c>
      <c r="R23" s="34" t="s">
        <v>408</v>
      </c>
      <c r="S23" s="34" t="s">
        <v>408</v>
      </c>
      <c r="T23" s="34" t="s">
        <v>408</v>
      </c>
      <c r="U23" s="34" t="s">
        <v>408</v>
      </c>
      <c r="V23" s="34" t="s">
        <v>408</v>
      </c>
      <c r="W23" s="34" t="s">
        <v>408</v>
      </c>
      <c r="X23" s="34" t="s">
        <v>408</v>
      </c>
      <c r="Y23" s="34">
        <v>94.680999999999997</v>
      </c>
      <c r="Z23" s="34">
        <v>189.774</v>
      </c>
      <c r="AA23" s="34">
        <f>124.348</f>
        <v>124.348</v>
      </c>
      <c r="AB23" s="34">
        <f>78.529+312.366</f>
        <v>390.89499999999998</v>
      </c>
      <c r="AC23" s="34">
        <f>117.397+357.554</f>
        <v>474.95099999999996</v>
      </c>
      <c r="AD23" s="34">
        <f>330.18+118.267</f>
        <v>448.447</v>
      </c>
      <c r="AE23" s="186">
        <f>+AE21+AE22</f>
        <v>437.30099999999999</v>
      </c>
    </row>
  </sheetData>
  <conditionalFormatting sqref="B15:AC16">
    <cfRule type="cellIs" dxfId="100" priority="37" operator="equal">
      <formula>"N/A"</formula>
    </cfRule>
    <cfRule type="cellIs" dxfId="99" priority="38" operator="equal">
      <formula>0</formula>
    </cfRule>
  </conditionalFormatting>
  <conditionalFormatting sqref="A6:A10">
    <cfRule type="cellIs" dxfId="98" priority="41" operator="equal">
      <formula>"N/A"</formula>
    </cfRule>
  </conditionalFormatting>
  <conditionalFormatting sqref="A4:A5">
    <cfRule type="cellIs" dxfId="97" priority="42" operator="equal">
      <formula>"N/A"</formula>
    </cfRule>
  </conditionalFormatting>
  <conditionalFormatting sqref="A13:AD14">
    <cfRule type="cellIs" dxfId="96" priority="40" operator="equal">
      <formula>"N/A"</formula>
    </cfRule>
  </conditionalFormatting>
  <conditionalFormatting sqref="B13:AD14">
    <cfRule type="cellIs" dxfId="95" priority="39" operator="equal">
      <formula>0</formula>
    </cfRule>
  </conditionalFormatting>
  <conditionalFormatting sqref="B18:AC18">
    <cfRule type="cellIs" dxfId="94" priority="35" operator="equal">
      <formula>"N/A"</formula>
    </cfRule>
    <cfRule type="cellIs" dxfId="93" priority="36" operator="equal">
      <formula>0</formula>
    </cfRule>
  </conditionalFormatting>
  <conditionalFormatting sqref="AD15:AD16">
    <cfRule type="cellIs" dxfId="92" priority="33" operator="equal">
      <formula>"N/A"</formula>
    </cfRule>
    <cfRule type="cellIs" dxfId="91" priority="34" operator="equal">
      <formula>0</formula>
    </cfRule>
  </conditionalFormatting>
  <conditionalFormatting sqref="AD18">
    <cfRule type="cellIs" dxfId="90" priority="31" operator="equal">
      <formula>"N/A"</formula>
    </cfRule>
    <cfRule type="cellIs" dxfId="89" priority="32" operator="equal">
      <formula>0</formula>
    </cfRule>
  </conditionalFormatting>
  <conditionalFormatting sqref="B19:AD19">
    <cfRule type="cellIs" dxfId="88" priority="29" operator="equal">
      <formula>"N/A"</formula>
    </cfRule>
    <cfRule type="cellIs" dxfId="87" priority="30" operator="equal">
      <formula>0</formula>
    </cfRule>
  </conditionalFormatting>
  <conditionalFormatting sqref="B23:AC23 B21:AD22">
    <cfRule type="cellIs" dxfId="86" priority="15" operator="equal">
      <formula>"N/A"</formula>
    </cfRule>
    <cfRule type="cellIs" dxfId="85" priority="16" operator="equal">
      <formula>0</formula>
    </cfRule>
  </conditionalFormatting>
  <conditionalFormatting sqref="AD23">
    <cfRule type="cellIs" dxfId="84" priority="13" operator="equal">
      <formula>"N/A"</formula>
    </cfRule>
    <cfRule type="cellIs" dxfId="83" priority="14" operator="equal">
      <formula>0</formula>
    </cfRule>
  </conditionalFormatting>
  <conditionalFormatting sqref="A20:AD20 A21:A22">
    <cfRule type="cellIs" dxfId="82" priority="24" operator="equal">
      <formula>"N/A"</formula>
    </cfRule>
  </conditionalFormatting>
  <conditionalFormatting sqref="B20:AD20">
    <cfRule type="cellIs" dxfId="81" priority="23" operator="equal">
      <formula>0</formula>
    </cfRule>
  </conditionalFormatting>
  <conditionalFormatting sqref="AE13">
    <cfRule type="cellIs" dxfId="80" priority="10" operator="equal">
      <formula>"N/A"</formula>
    </cfRule>
  </conditionalFormatting>
  <conditionalFormatting sqref="AE13">
    <cfRule type="cellIs" dxfId="79" priority="9" operator="equal">
      <formula>0</formula>
    </cfRule>
  </conditionalFormatting>
  <conditionalFormatting sqref="AE15:AE16">
    <cfRule type="cellIs" dxfId="78" priority="7" operator="equal">
      <formula>"N/A"</formula>
    </cfRule>
    <cfRule type="cellIs" dxfId="77" priority="8" operator="equal">
      <formula>0</formula>
    </cfRule>
  </conditionalFormatting>
  <conditionalFormatting sqref="AE18">
    <cfRule type="cellIs" dxfId="76" priority="5" operator="equal">
      <formula>"N/A"</formula>
    </cfRule>
    <cfRule type="cellIs" dxfId="75" priority="6" operator="equal">
      <formula>0</formula>
    </cfRule>
  </conditionalFormatting>
  <conditionalFormatting sqref="AE19">
    <cfRule type="cellIs" dxfId="74" priority="3" operator="equal">
      <formula>"N/A"</formula>
    </cfRule>
    <cfRule type="cellIs" dxfId="73" priority="4" operator="equal">
      <formula>0</formula>
    </cfRule>
  </conditionalFormatting>
  <conditionalFormatting sqref="AE21:AE22">
    <cfRule type="cellIs" dxfId="72" priority="1" operator="equal">
      <formula>"N/A"</formula>
    </cfRule>
    <cfRule type="cellIs" dxfId="71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B6DF-2D09-45A1-9504-AB4DA432931A}">
  <dimension ref="A1:AE10"/>
  <sheetViews>
    <sheetView zoomScale="70" zoomScaleNormal="70" workbookViewId="0">
      <pane xSplit="1" ySplit="9" topLeftCell="S10" activePane="bottomRight" state="frozen"/>
      <selection pane="topRight" activeCell="B1" sqref="B1"/>
      <selection pane="bottomLeft" activeCell="A10" sqref="A10"/>
      <selection pane="bottomRight" activeCell="AC14" sqref="AC14"/>
    </sheetView>
  </sheetViews>
  <sheetFormatPr defaultRowHeight="14.4" x14ac:dyDescent="0.3"/>
  <cols>
    <col min="1" max="1" width="24.21875" customWidth="1"/>
    <col min="2" max="2" width="16.44140625" bestFit="1" customWidth="1"/>
  </cols>
  <sheetData>
    <row r="1" spans="1:31" ht="18" x14ac:dyDescent="0.35">
      <c r="A1" s="38" t="s">
        <v>642</v>
      </c>
    </row>
    <row r="3" spans="1:31" ht="18" x14ac:dyDescent="0.35">
      <c r="A3" s="13" t="s">
        <v>606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</row>
    <row r="4" spans="1:31" x14ac:dyDescent="0.3">
      <c r="A4" s="10" t="s">
        <v>569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1" x14ac:dyDescent="0.3">
      <c r="A5" s="11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1" x14ac:dyDescent="0.3">
      <c r="A6" s="6" t="s">
        <v>570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x14ac:dyDescent="0.3">
      <c r="A7" s="12" t="s">
        <v>571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1" x14ac:dyDescent="0.3">
      <c r="A9" s="18" t="s">
        <v>605</v>
      </c>
      <c r="B9" s="18">
        <v>1990</v>
      </c>
      <c r="C9" s="18">
        <v>1991</v>
      </c>
      <c r="D9" s="18">
        <v>1992</v>
      </c>
      <c r="E9" s="18">
        <v>1993</v>
      </c>
      <c r="F9" s="18">
        <v>1994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8">
        <v>2001</v>
      </c>
      <c r="N9" s="18">
        <v>2002</v>
      </c>
      <c r="O9" s="18">
        <v>2003</v>
      </c>
      <c r="P9" s="18">
        <v>2004</v>
      </c>
      <c r="Q9" s="18">
        <v>2005</v>
      </c>
      <c r="R9" s="18">
        <v>2006</v>
      </c>
      <c r="S9" s="18">
        <v>2007</v>
      </c>
      <c r="T9" s="18">
        <v>2008</v>
      </c>
      <c r="U9" s="18">
        <v>2009</v>
      </c>
      <c r="V9" s="18">
        <v>2010</v>
      </c>
      <c r="W9" s="18">
        <v>2011</v>
      </c>
      <c r="X9" s="18">
        <v>2012</v>
      </c>
      <c r="Y9" s="18">
        <v>2013</v>
      </c>
      <c r="Z9" s="18">
        <v>2014</v>
      </c>
      <c r="AA9" s="18">
        <v>2015</v>
      </c>
      <c r="AB9" s="18">
        <v>2016</v>
      </c>
      <c r="AC9" s="18">
        <v>2017</v>
      </c>
      <c r="AD9" s="18">
        <v>2018</v>
      </c>
      <c r="AE9" s="18">
        <v>2019</v>
      </c>
    </row>
    <row r="10" spans="1:31" x14ac:dyDescent="0.3">
      <c r="A10" s="27" t="s">
        <v>609</v>
      </c>
      <c r="B10" s="28" t="s">
        <v>408</v>
      </c>
      <c r="C10" s="28">
        <v>0</v>
      </c>
      <c r="D10" s="28" t="s">
        <v>408</v>
      </c>
      <c r="E10" s="28" t="s">
        <v>408</v>
      </c>
      <c r="F10" s="28" t="s">
        <v>408</v>
      </c>
      <c r="G10" s="28" t="s">
        <v>408</v>
      </c>
      <c r="H10" s="28" t="s">
        <v>408</v>
      </c>
      <c r="I10" s="28" t="s">
        <v>408</v>
      </c>
      <c r="J10" s="28" t="s">
        <v>408</v>
      </c>
      <c r="K10" s="28" t="s">
        <v>408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2.6659999999999999</v>
      </c>
      <c r="W10" s="28">
        <v>0</v>
      </c>
      <c r="X10" s="28" t="s">
        <v>408</v>
      </c>
      <c r="Y10" s="28" t="s">
        <v>408</v>
      </c>
      <c r="Z10" s="28">
        <v>0</v>
      </c>
      <c r="AA10" s="28">
        <v>0</v>
      </c>
      <c r="AB10" s="28">
        <v>0</v>
      </c>
      <c r="AC10" s="28">
        <v>0</v>
      </c>
      <c r="AD10" s="193" t="s">
        <v>408</v>
      </c>
      <c r="AE10" s="193" t="s">
        <v>408</v>
      </c>
    </row>
  </sheetData>
  <conditionalFormatting sqref="B10:AC10">
    <cfRule type="cellIs" dxfId="70" priority="7" operator="equal">
      <formula>0</formula>
    </cfRule>
  </conditionalFormatting>
  <conditionalFormatting sqref="B3:AD8">
    <cfRule type="cellIs" dxfId="69" priority="11" operator="equal">
      <formula>0</formula>
    </cfRule>
  </conditionalFormatting>
  <conditionalFormatting sqref="A3:A4 A6:A7 B3:AD8">
    <cfRule type="cellIs" dxfId="68" priority="13" operator="equal">
      <formula>"N/A"</formula>
    </cfRule>
  </conditionalFormatting>
  <conditionalFormatting sqref="A3:A5">
    <cfRule type="cellIs" dxfId="67" priority="12" operator="equal">
      <formula>"N/A"</formula>
    </cfRule>
  </conditionalFormatting>
  <conditionalFormatting sqref="A9:AD9">
    <cfRule type="cellIs" dxfId="66" priority="10" operator="equal">
      <formula>"N/A"</formula>
    </cfRule>
  </conditionalFormatting>
  <conditionalFormatting sqref="B9:AD9">
    <cfRule type="cellIs" dxfId="65" priority="9" operator="equal">
      <formula>0</formula>
    </cfRule>
  </conditionalFormatting>
  <conditionalFormatting sqref="B10:AC10">
    <cfRule type="cellIs" dxfId="64" priority="8" operator="equal">
      <formula>"N/A"</formula>
    </cfRule>
  </conditionalFormatting>
  <conditionalFormatting sqref="AE9">
    <cfRule type="cellIs" dxfId="63" priority="6" operator="equal">
      <formula>"N/A"</formula>
    </cfRule>
  </conditionalFormatting>
  <conditionalFormatting sqref="AE9">
    <cfRule type="cellIs" dxfId="62" priority="5" operator="equal">
      <formula>0</formula>
    </cfRule>
  </conditionalFormatting>
  <conditionalFormatting sqref="AE10">
    <cfRule type="cellIs" dxfId="61" priority="3" operator="equal">
      <formula>0</formula>
    </cfRule>
  </conditionalFormatting>
  <conditionalFormatting sqref="AE10">
    <cfRule type="cellIs" dxfId="60" priority="4" operator="equal">
      <formula>"N/A"</formula>
    </cfRule>
  </conditionalFormatting>
  <conditionalFormatting sqref="AD10">
    <cfRule type="cellIs" dxfId="59" priority="1" operator="equal">
      <formula>0</formula>
    </cfRule>
  </conditionalFormatting>
  <conditionalFormatting sqref="AD10">
    <cfRule type="cellIs" dxfId="58" priority="2" operator="equal">
      <formula>"N/A"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FA4C-E3A3-4CAB-BAE0-32E6B2FF0017}">
  <dimension ref="A1:AG73"/>
  <sheetViews>
    <sheetView zoomScale="70" zoomScaleNormal="70" workbookViewId="0">
      <pane xSplit="1" topLeftCell="AA1" activePane="topRight" state="frozen"/>
      <selection activeCell="A19" sqref="A19"/>
      <selection pane="topRight" activeCell="AE39" sqref="AE39:AE73"/>
    </sheetView>
  </sheetViews>
  <sheetFormatPr defaultRowHeight="14.4" x14ac:dyDescent="0.3"/>
  <cols>
    <col min="1" max="1" width="61.109375" customWidth="1"/>
    <col min="2" max="2" width="20.88671875" bestFit="1" customWidth="1"/>
    <col min="3" max="3" width="17.88671875" customWidth="1"/>
    <col min="4" max="4" width="18" bestFit="1" customWidth="1"/>
    <col min="5" max="5" width="18" customWidth="1"/>
    <col min="9" max="10" width="11" bestFit="1" customWidth="1"/>
    <col min="14" max="15" width="11" bestFit="1" customWidth="1"/>
    <col min="16" max="16" width="10" bestFit="1" customWidth="1"/>
    <col min="22" max="22" width="10.33203125" customWidth="1"/>
    <col min="23" max="23" width="11.33203125" bestFit="1" customWidth="1"/>
    <col min="24" max="24" width="10" customWidth="1"/>
  </cols>
  <sheetData>
    <row r="1" spans="1:33" ht="18" x14ac:dyDescent="0.35">
      <c r="A1" s="7" t="s">
        <v>676</v>
      </c>
    </row>
    <row r="3" spans="1:33" ht="18" x14ac:dyDescent="0.35">
      <c r="A3" s="7" t="s">
        <v>714</v>
      </c>
    </row>
    <row r="4" spans="1:33" x14ac:dyDescent="0.3">
      <c r="A4" s="10" t="s">
        <v>569</v>
      </c>
    </row>
    <row r="5" spans="1:33" x14ac:dyDescent="0.3">
      <c r="A5" s="11" t="s">
        <v>675</v>
      </c>
    </row>
    <row r="6" spans="1:33" x14ac:dyDescent="0.3">
      <c r="A6" s="6" t="s">
        <v>570</v>
      </c>
    </row>
    <row r="7" spans="1:33" x14ac:dyDescent="0.3">
      <c r="A7" s="12" t="s">
        <v>591</v>
      </c>
    </row>
    <row r="8" spans="1:33" x14ac:dyDescent="0.3">
      <c r="A8" s="6" t="s">
        <v>574</v>
      </c>
    </row>
    <row r="9" spans="1:33" x14ac:dyDescent="0.3">
      <c r="A9" s="11" t="s">
        <v>674</v>
      </c>
    </row>
    <row r="12" spans="1:33" x14ac:dyDescent="0.3">
      <c r="A12" s="18" t="s">
        <v>673</v>
      </c>
      <c r="B12" s="18" t="s">
        <v>653</v>
      </c>
      <c r="C12" s="18" t="s">
        <v>654</v>
      </c>
      <c r="D12" s="18">
        <v>1990</v>
      </c>
      <c r="E12" s="18">
        <v>1991</v>
      </c>
      <c r="F12" s="18">
        <v>1992</v>
      </c>
      <c r="G12" s="18">
        <v>1993</v>
      </c>
      <c r="H12" s="18">
        <v>1994</v>
      </c>
      <c r="I12" s="18">
        <v>1995</v>
      </c>
      <c r="J12" s="18">
        <v>1996</v>
      </c>
      <c r="K12" s="18">
        <v>1997</v>
      </c>
      <c r="L12" s="18">
        <v>1998</v>
      </c>
      <c r="M12" s="18">
        <v>1999</v>
      </c>
      <c r="N12" s="18">
        <v>2000</v>
      </c>
      <c r="O12" s="18">
        <v>2001</v>
      </c>
      <c r="P12" s="18">
        <v>2002</v>
      </c>
      <c r="Q12" s="18">
        <v>2003</v>
      </c>
      <c r="R12" s="18">
        <v>2004</v>
      </c>
      <c r="S12" s="18">
        <v>2005</v>
      </c>
      <c r="T12" s="18">
        <v>2006</v>
      </c>
      <c r="U12" s="18">
        <v>2007</v>
      </c>
      <c r="V12" s="18">
        <v>2008</v>
      </c>
      <c r="W12" s="18">
        <v>2009</v>
      </c>
      <c r="X12" s="18">
        <v>2010</v>
      </c>
      <c r="Y12" s="18">
        <v>2011</v>
      </c>
      <c r="Z12" s="18">
        <v>2012</v>
      </c>
      <c r="AA12" s="18">
        <v>2013</v>
      </c>
      <c r="AB12" s="18">
        <v>2014</v>
      </c>
      <c r="AC12" s="18">
        <v>2015</v>
      </c>
      <c r="AD12" s="18">
        <v>2016</v>
      </c>
      <c r="AE12" s="18">
        <v>2017</v>
      </c>
      <c r="AF12" s="18">
        <v>2018</v>
      </c>
      <c r="AG12" s="18">
        <v>2019</v>
      </c>
    </row>
    <row r="13" spans="1:33" ht="18" x14ac:dyDescent="0.35">
      <c r="A13" s="40" t="s">
        <v>592</v>
      </c>
      <c r="B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3" x14ac:dyDescent="0.3">
      <c r="A14" s="25" t="s">
        <v>643</v>
      </c>
      <c r="B14" s="31" t="s">
        <v>590</v>
      </c>
      <c r="C14" s="31" t="s">
        <v>1</v>
      </c>
      <c r="D14" s="31">
        <v>776</v>
      </c>
      <c r="E14" s="31" t="s">
        <v>408</v>
      </c>
      <c r="F14" s="31" t="s">
        <v>408</v>
      </c>
      <c r="G14" s="31" t="s">
        <v>408</v>
      </c>
      <c r="H14" s="31" t="s">
        <v>408</v>
      </c>
      <c r="I14" s="31">
        <v>1150</v>
      </c>
      <c r="J14" s="31" t="s">
        <v>408</v>
      </c>
      <c r="K14" s="31" t="s">
        <v>408</v>
      </c>
      <c r="L14" s="31" t="s">
        <v>408</v>
      </c>
      <c r="M14" s="31" t="s">
        <v>408</v>
      </c>
      <c r="N14" s="31">
        <v>1300</v>
      </c>
      <c r="O14" s="31">
        <v>1200</v>
      </c>
      <c r="P14" s="31">
        <v>1250</v>
      </c>
      <c r="Q14" s="31">
        <v>1400</v>
      </c>
      <c r="R14" s="31">
        <v>1450</v>
      </c>
      <c r="S14" s="31">
        <v>1500</v>
      </c>
      <c r="T14" s="31">
        <v>1466.1</v>
      </c>
      <c r="U14" s="31">
        <v>1377.7</v>
      </c>
      <c r="V14" s="31">
        <v>1109.2</v>
      </c>
      <c r="W14" s="31">
        <v>1011</v>
      </c>
      <c r="X14" s="31">
        <v>1270</v>
      </c>
      <c r="Y14" s="31">
        <v>1310</v>
      </c>
      <c r="Z14" s="31">
        <v>1150</v>
      </c>
      <c r="AA14" s="31">
        <v>1120</v>
      </c>
      <c r="AB14" s="31">
        <v>1379</v>
      </c>
      <c r="AC14" s="31">
        <v>1248</v>
      </c>
      <c r="AD14" s="31">
        <v>1406</v>
      </c>
      <c r="AE14" s="31">
        <v>1330.2</v>
      </c>
      <c r="AF14" s="196" t="s">
        <v>408</v>
      </c>
      <c r="AG14" s="196" t="s">
        <v>408</v>
      </c>
    </row>
    <row r="15" spans="1:33" x14ac:dyDescent="0.3">
      <c r="A15" s="25" t="s">
        <v>644</v>
      </c>
      <c r="B15" s="31" t="s">
        <v>590</v>
      </c>
      <c r="C15" s="31" t="s">
        <v>2</v>
      </c>
      <c r="D15" s="31">
        <v>0</v>
      </c>
      <c r="E15" s="31" t="s">
        <v>408</v>
      </c>
      <c r="F15" s="31" t="s">
        <v>408</v>
      </c>
      <c r="G15" s="31" t="s">
        <v>408</v>
      </c>
      <c r="H15" s="31" t="s">
        <v>408</v>
      </c>
      <c r="I15" s="31">
        <v>0</v>
      </c>
      <c r="J15" s="31" t="s">
        <v>408</v>
      </c>
      <c r="K15" s="31" t="s">
        <v>408</v>
      </c>
      <c r="L15" s="31" t="s">
        <v>408</v>
      </c>
      <c r="M15" s="31" t="s">
        <v>408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7</v>
      </c>
      <c r="W15" s="31">
        <v>51</v>
      </c>
      <c r="X15" s="31">
        <v>67</v>
      </c>
      <c r="Y15" s="31">
        <v>90.1</v>
      </c>
      <c r="Z15" s="31">
        <v>83</v>
      </c>
      <c r="AA15" s="31">
        <v>86.3</v>
      </c>
      <c r="AB15" s="31">
        <v>75</v>
      </c>
      <c r="AC15" s="31">
        <v>69.900000000000006</v>
      </c>
      <c r="AD15" s="31">
        <v>79.400000000000006</v>
      </c>
      <c r="AE15" s="31">
        <v>72.400000000000006</v>
      </c>
      <c r="AF15" s="196" t="s">
        <v>408</v>
      </c>
      <c r="AG15" s="196" t="s">
        <v>408</v>
      </c>
    </row>
    <row r="16" spans="1:33" x14ac:dyDescent="0.3">
      <c r="A16" s="25" t="s">
        <v>645</v>
      </c>
      <c r="B16" s="31" t="s">
        <v>590</v>
      </c>
      <c r="C16" s="31" t="s">
        <v>0</v>
      </c>
      <c r="D16" s="31">
        <v>21.6</v>
      </c>
      <c r="E16" s="31" t="s">
        <v>408</v>
      </c>
      <c r="F16" s="31" t="s">
        <v>408</v>
      </c>
      <c r="G16" s="31" t="s">
        <v>408</v>
      </c>
      <c r="H16" s="31" t="s">
        <v>408</v>
      </c>
      <c r="I16" s="31">
        <v>14.5</v>
      </c>
      <c r="J16" s="31" t="s">
        <v>408</v>
      </c>
      <c r="K16" s="31" t="s">
        <v>408</v>
      </c>
      <c r="L16" s="31" t="s">
        <v>408</v>
      </c>
      <c r="M16" s="31" t="s">
        <v>408</v>
      </c>
      <c r="N16" s="31">
        <v>37.6</v>
      </c>
      <c r="O16" s="31">
        <v>44.3</v>
      </c>
      <c r="P16" s="31">
        <v>46.9</v>
      </c>
      <c r="Q16" s="31">
        <v>42.6</v>
      </c>
      <c r="R16" s="31">
        <v>34.200000000000003</v>
      </c>
      <c r="S16" s="31">
        <v>40.200000000000003</v>
      </c>
      <c r="T16" s="31">
        <v>16.853000000000002</v>
      </c>
      <c r="U16" s="31">
        <v>21.6</v>
      </c>
      <c r="V16" s="31">
        <v>17.8</v>
      </c>
      <c r="W16" s="31">
        <v>14.9</v>
      </c>
      <c r="X16" s="31">
        <v>20</v>
      </c>
      <c r="Y16" s="31">
        <v>25</v>
      </c>
      <c r="Z16" s="31">
        <v>25.7</v>
      </c>
      <c r="AA16" s="31">
        <v>24.1</v>
      </c>
      <c r="AB16" s="31">
        <v>45.112000000000002</v>
      </c>
      <c r="AC16" s="31">
        <v>41.4</v>
      </c>
      <c r="AD16" s="31">
        <v>43.5</v>
      </c>
      <c r="AE16" s="31">
        <v>45.7</v>
      </c>
      <c r="AF16" s="196" t="s">
        <v>408</v>
      </c>
      <c r="AG16" s="196" t="s">
        <v>408</v>
      </c>
    </row>
    <row r="17" spans="1:33" x14ac:dyDescent="0.3">
      <c r="A17" s="25" t="s">
        <v>646</v>
      </c>
      <c r="B17" s="31" t="s">
        <v>590</v>
      </c>
      <c r="C17" s="31" t="s">
        <v>3</v>
      </c>
      <c r="D17" s="31">
        <v>176.3</v>
      </c>
      <c r="E17" s="31" t="s">
        <v>408</v>
      </c>
      <c r="F17" s="31" t="s">
        <v>408</v>
      </c>
      <c r="G17" s="31" t="s">
        <v>408</v>
      </c>
      <c r="H17" s="31" t="s">
        <v>408</v>
      </c>
      <c r="I17" s="31">
        <v>69.599999999999994</v>
      </c>
      <c r="J17" s="31" t="s">
        <v>408</v>
      </c>
      <c r="K17" s="31" t="s">
        <v>408</v>
      </c>
      <c r="L17" s="31" t="s">
        <v>408</v>
      </c>
      <c r="M17" s="31" t="s">
        <v>408</v>
      </c>
      <c r="N17" s="31">
        <v>170.3</v>
      </c>
      <c r="O17" s="31">
        <v>195.2</v>
      </c>
      <c r="P17" s="31">
        <v>189.4</v>
      </c>
      <c r="Q17" s="31">
        <v>247.6</v>
      </c>
      <c r="R17" s="31">
        <v>269.5</v>
      </c>
      <c r="S17" s="31">
        <v>274.3</v>
      </c>
      <c r="T17" s="31">
        <v>285.7</v>
      </c>
      <c r="U17" s="31">
        <v>437.9</v>
      </c>
      <c r="V17" s="31">
        <v>514.79999999999995</v>
      </c>
      <c r="W17" s="31">
        <v>481</v>
      </c>
      <c r="X17" s="31">
        <v>551.1</v>
      </c>
      <c r="Y17" s="31">
        <v>647</v>
      </c>
      <c r="Z17" s="31">
        <v>664</v>
      </c>
      <c r="AA17" s="31">
        <v>686.5</v>
      </c>
      <c r="AB17" s="31">
        <v>711</v>
      </c>
      <c r="AC17" s="31">
        <v>711.9</v>
      </c>
      <c r="AD17" s="31">
        <v>728</v>
      </c>
      <c r="AE17" s="31">
        <v>735</v>
      </c>
      <c r="AF17" s="196" t="s">
        <v>408</v>
      </c>
      <c r="AG17" s="196" t="s">
        <v>408</v>
      </c>
    </row>
    <row r="18" spans="1:33" x14ac:dyDescent="0.3">
      <c r="A18" s="25" t="s">
        <v>647</v>
      </c>
      <c r="B18" s="31" t="s">
        <v>651</v>
      </c>
      <c r="C18" s="31" t="s">
        <v>4</v>
      </c>
      <c r="D18" s="31">
        <v>26.1</v>
      </c>
      <c r="E18" s="31" t="s">
        <v>408</v>
      </c>
      <c r="F18" s="31" t="s">
        <v>408</v>
      </c>
      <c r="G18" s="31" t="s">
        <v>408</v>
      </c>
      <c r="H18" s="31" t="s">
        <v>408</v>
      </c>
      <c r="I18" s="31">
        <v>18.2</v>
      </c>
      <c r="J18" s="31" t="s">
        <v>408</v>
      </c>
      <c r="K18" s="31" t="s">
        <v>408</v>
      </c>
      <c r="L18" s="31" t="s">
        <v>408</v>
      </c>
      <c r="M18" s="31" t="s">
        <v>408</v>
      </c>
      <c r="N18" s="31">
        <v>15.3</v>
      </c>
      <c r="O18" s="31">
        <v>16</v>
      </c>
      <c r="P18" s="31">
        <v>16</v>
      </c>
      <c r="Q18" s="31">
        <v>20.399999999999999</v>
      </c>
      <c r="R18" s="31">
        <v>22.3</v>
      </c>
      <c r="S18" s="31">
        <v>21.2</v>
      </c>
      <c r="T18" s="31">
        <v>22.134899999999998</v>
      </c>
      <c r="U18" s="31">
        <v>23.4</v>
      </c>
      <c r="V18" s="31">
        <v>21</v>
      </c>
      <c r="W18" s="31">
        <v>15.9</v>
      </c>
      <c r="X18" s="31">
        <v>23.1</v>
      </c>
      <c r="Y18" s="31">
        <v>20.2</v>
      </c>
      <c r="Z18" s="31">
        <v>17.399999999999999</v>
      </c>
      <c r="AA18" s="31">
        <v>18.374131999999999</v>
      </c>
      <c r="AB18" s="31">
        <v>21.138876</v>
      </c>
      <c r="AC18" s="31">
        <v>21.7</v>
      </c>
      <c r="AD18" s="31">
        <v>22.7</v>
      </c>
      <c r="AE18" s="31">
        <v>69.5</v>
      </c>
      <c r="AF18" s="196" t="s">
        <v>408</v>
      </c>
      <c r="AG18" s="196" t="s">
        <v>408</v>
      </c>
    </row>
    <row r="19" spans="1:33" x14ac:dyDescent="0.3">
      <c r="A19" s="25" t="s">
        <v>648</v>
      </c>
      <c r="B19" s="31" t="s">
        <v>652</v>
      </c>
      <c r="C19" s="31"/>
      <c r="D19" s="31">
        <v>38</v>
      </c>
      <c r="E19" s="31" t="s">
        <v>408</v>
      </c>
      <c r="F19" s="31" t="s">
        <v>408</v>
      </c>
      <c r="G19" s="31" t="s">
        <v>408</v>
      </c>
      <c r="H19" s="31" t="s">
        <v>408</v>
      </c>
      <c r="I19" s="31">
        <v>10.5</v>
      </c>
      <c r="J19" s="31" t="s">
        <v>408</v>
      </c>
      <c r="K19" s="31" t="s">
        <v>408</v>
      </c>
      <c r="L19" s="31" t="s">
        <v>408</v>
      </c>
      <c r="M19" s="31" t="s">
        <v>408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196" t="s">
        <v>408</v>
      </c>
      <c r="AG19" s="196" t="s">
        <v>408</v>
      </c>
    </row>
    <row r="20" spans="1:33" x14ac:dyDescent="0.3">
      <c r="A20" s="25" t="s">
        <v>649</v>
      </c>
      <c r="B20" s="31" t="s">
        <v>652</v>
      </c>
      <c r="C20" s="31"/>
      <c r="D20" s="31">
        <v>39.799999999999997</v>
      </c>
      <c r="E20" s="31" t="s">
        <v>408</v>
      </c>
      <c r="F20" s="31" t="s">
        <v>408</v>
      </c>
      <c r="G20" s="31" t="s">
        <v>408</v>
      </c>
      <c r="H20" s="31" t="s">
        <v>408</v>
      </c>
      <c r="I20" s="31">
        <v>0</v>
      </c>
      <c r="J20" s="31" t="s">
        <v>408</v>
      </c>
      <c r="K20" s="31" t="s">
        <v>408</v>
      </c>
      <c r="L20" s="31" t="s">
        <v>408</v>
      </c>
      <c r="M20" s="31" t="s">
        <v>408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196" t="s">
        <v>408</v>
      </c>
      <c r="AG20" s="196" t="s">
        <v>408</v>
      </c>
    </row>
    <row r="21" spans="1:33" x14ac:dyDescent="0.3">
      <c r="A21" s="26" t="s">
        <v>650</v>
      </c>
      <c r="B21" s="33" t="s">
        <v>652</v>
      </c>
      <c r="C21" s="33"/>
      <c r="D21" s="33">
        <v>217.6</v>
      </c>
      <c r="E21" s="33" t="s">
        <v>408</v>
      </c>
      <c r="F21" s="33" t="s">
        <v>408</v>
      </c>
      <c r="G21" s="33" t="s">
        <v>408</v>
      </c>
      <c r="H21" s="33" t="s">
        <v>408</v>
      </c>
      <c r="I21" s="33">
        <v>27.4</v>
      </c>
      <c r="J21" s="33" t="s">
        <v>408</v>
      </c>
      <c r="K21" s="33" t="s">
        <v>408</v>
      </c>
      <c r="L21" s="33" t="s">
        <v>408</v>
      </c>
      <c r="M21" s="33" t="s">
        <v>408</v>
      </c>
      <c r="N21" s="33">
        <v>53.3</v>
      </c>
      <c r="O21" s="33">
        <v>68.2</v>
      </c>
      <c r="P21" s="33">
        <v>77.7</v>
      </c>
      <c r="Q21" s="33">
        <v>87.733999999999995</v>
      </c>
      <c r="R21" s="33">
        <v>98.1</v>
      </c>
      <c r="S21" s="33">
        <v>112.60000000000001</v>
      </c>
      <c r="T21" s="33">
        <v>119.15</v>
      </c>
      <c r="U21" s="33">
        <v>139.80000000000001</v>
      </c>
      <c r="V21" s="33">
        <v>122.74210000000001</v>
      </c>
      <c r="W21" s="33">
        <v>86.3</v>
      </c>
      <c r="X21" s="33">
        <v>113.1</v>
      </c>
      <c r="Y21" s="33">
        <v>144.19999999999999</v>
      </c>
      <c r="Z21" s="33">
        <v>123.5</v>
      </c>
      <c r="AA21" s="33">
        <v>119.8</v>
      </c>
      <c r="AB21" s="33">
        <v>125.2</v>
      </c>
      <c r="AC21" s="33">
        <v>125</v>
      </c>
      <c r="AD21" s="33">
        <v>127.37660000000001</v>
      </c>
      <c r="AE21" s="33">
        <v>134</v>
      </c>
      <c r="AF21" s="197" t="s">
        <v>408</v>
      </c>
      <c r="AG21" s="197" t="s">
        <v>408</v>
      </c>
    </row>
    <row r="22" spans="1:33" ht="18" x14ac:dyDescent="0.35">
      <c r="A22" s="40" t="s">
        <v>593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3" x14ac:dyDescent="0.3">
      <c r="A23" s="25" t="s">
        <v>643</v>
      </c>
      <c r="B23" s="31" t="s">
        <v>590</v>
      </c>
      <c r="C23" s="31" t="s">
        <v>1</v>
      </c>
      <c r="D23" s="31">
        <f>+D14</f>
        <v>776</v>
      </c>
      <c r="E23" s="31">
        <v>850.8</v>
      </c>
      <c r="F23" s="31">
        <v>925.59999999999991</v>
      </c>
      <c r="G23" s="31">
        <v>1000.3999999999999</v>
      </c>
      <c r="H23" s="31">
        <v>1075.1999999999998</v>
      </c>
      <c r="I23" s="31">
        <f>+I14</f>
        <v>1150</v>
      </c>
      <c r="J23" s="31">
        <v>1180</v>
      </c>
      <c r="K23" s="31">
        <v>1210</v>
      </c>
      <c r="L23" s="31">
        <v>1240</v>
      </c>
      <c r="M23" s="31">
        <v>1270</v>
      </c>
      <c r="N23" s="31">
        <f t="shared" ref="N23:AF30" si="0">+N14</f>
        <v>1300</v>
      </c>
      <c r="O23" s="31">
        <f t="shared" si="0"/>
        <v>1200</v>
      </c>
      <c r="P23" s="31">
        <f t="shared" si="0"/>
        <v>1250</v>
      </c>
      <c r="Q23" s="31">
        <f t="shared" si="0"/>
        <v>1400</v>
      </c>
      <c r="R23" s="31">
        <f t="shared" si="0"/>
        <v>1450</v>
      </c>
      <c r="S23" s="31">
        <f t="shared" si="0"/>
        <v>1500</v>
      </c>
      <c r="T23" s="31">
        <f t="shared" si="0"/>
        <v>1466.1</v>
      </c>
      <c r="U23" s="31">
        <f t="shared" si="0"/>
        <v>1377.7</v>
      </c>
      <c r="V23" s="31">
        <f t="shared" si="0"/>
        <v>1109.2</v>
      </c>
      <c r="W23" s="31">
        <f t="shared" si="0"/>
        <v>1011</v>
      </c>
      <c r="X23" s="31">
        <f t="shared" si="0"/>
        <v>1270</v>
      </c>
      <c r="Y23" s="31">
        <f t="shared" si="0"/>
        <v>1310</v>
      </c>
      <c r="Z23" s="31">
        <f t="shared" si="0"/>
        <v>1150</v>
      </c>
      <c r="AA23" s="31">
        <f t="shared" si="0"/>
        <v>1120</v>
      </c>
      <c r="AB23" s="31">
        <f t="shared" si="0"/>
        <v>1379</v>
      </c>
      <c r="AC23" s="31">
        <f t="shared" si="0"/>
        <v>1248</v>
      </c>
      <c r="AD23" s="31">
        <f t="shared" si="0"/>
        <v>1406</v>
      </c>
      <c r="AE23" s="31">
        <f t="shared" si="0"/>
        <v>1330.2</v>
      </c>
      <c r="AF23" s="196" t="str">
        <f t="shared" si="0"/>
        <v>N/A</v>
      </c>
      <c r="AG23" s="196" t="str">
        <f t="shared" ref="AG23:AG30" si="1">+AG14</f>
        <v>N/A</v>
      </c>
    </row>
    <row r="24" spans="1:33" x14ac:dyDescent="0.3">
      <c r="A24" s="25" t="s">
        <v>644</v>
      </c>
      <c r="B24" s="31" t="s">
        <v>590</v>
      </c>
      <c r="C24" s="31" t="s">
        <v>2</v>
      </c>
      <c r="D24" s="31">
        <f t="shared" ref="D24:D30" si="2">+D15</f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ref="I24:I30" si="3">+I15</f>
        <v>0</v>
      </c>
      <c r="J24" s="31">
        <v>0</v>
      </c>
      <c r="K24" s="31">
        <v>0</v>
      </c>
      <c r="L24" s="31">
        <v>0</v>
      </c>
      <c r="M24" s="31">
        <v>0</v>
      </c>
      <c r="N24" s="31">
        <f t="shared" si="0"/>
        <v>0</v>
      </c>
      <c r="O24" s="31">
        <f t="shared" si="0"/>
        <v>0</v>
      </c>
      <c r="P24" s="31">
        <f t="shared" si="0"/>
        <v>0</v>
      </c>
      <c r="Q24" s="31">
        <f t="shared" si="0"/>
        <v>0</v>
      </c>
      <c r="R24" s="31">
        <f t="shared" si="0"/>
        <v>0</v>
      </c>
      <c r="S24" s="31">
        <f t="shared" si="0"/>
        <v>0</v>
      </c>
      <c r="T24" s="31">
        <f t="shared" si="0"/>
        <v>0</v>
      </c>
      <c r="U24" s="31">
        <f t="shared" si="0"/>
        <v>0</v>
      </c>
      <c r="V24" s="31">
        <f t="shared" si="0"/>
        <v>7</v>
      </c>
      <c r="W24" s="31">
        <f t="shared" si="0"/>
        <v>51</v>
      </c>
      <c r="X24" s="31">
        <f t="shared" si="0"/>
        <v>67</v>
      </c>
      <c r="Y24" s="31">
        <f t="shared" si="0"/>
        <v>90.1</v>
      </c>
      <c r="Z24" s="31">
        <f t="shared" si="0"/>
        <v>83</v>
      </c>
      <c r="AA24" s="31">
        <f t="shared" si="0"/>
        <v>86.3</v>
      </c>
      <c r="AB24" s="31">
        <f t="shared" si="0"/>
        <v>75</v>
      </c>
      <c r="AC24" s="31">
        <f t="shared" si="0"/>
        <v>69.900000000000006</v>
      </c>
      <c r="AD24" s="31">
        <f t="shared" si="0"/>
        <v>79.400000000000006</v>
      </c>
      <c r="AE24" s="31">
        <f t="shared" si="0"/>
        <v>72.400000000000006</v>
      </c>
      <c r="AF24" s="196" t="str">
        <f t="shared" si="0"/>
        <v>N/A</v>
      </c>
      <c r="AG24" s="196" t="str">
        <f t="shared" si="1"/>
        <v>N/A</v>
      </c>
    </row>
    <row r="25" spans="1:33" x14ac:dyDescent="0.3">
      <c r="A25" s="25" t="s">
        <v>645</v>
      </c>
      <c r="B25" s="31" t="s">
        <v>590</v>
      </c>
      <c r="C25" s="31" t="s">
        <v>0</v>
      </c>
      <c r="D25" s="31">
        <f t="shared" si="2"/>
        <v>21.6</v>
      </c>
      <c r="E25" s="31">
        <v>20.18</v>
      </c>
      <c r="F25" s="31">
        <v>18.759999999999998</v>
      </c>
      <c r="G25" s="31">
        <v>17.339999999999996</v>
      </c>
      <c r="H25" s="31">
        <v>15.919999999999996</v>
      </c>
      <c r="I25" s="31">
        <f t="shared" si="3"/>
        <v>14.5</v>
      </c>
      <c r="J25" s="31">
        <v>19.12</v>
      </c>
      <c r="K25" s="31">
        <v>23.740000000000002</v>
      </c>
      <c r="L25" s="31">
        <v>28.360000000000003</v>
      </c>
      <c r="M25" s="31">
        <v>32.980000000000004</v>
      </c>
      <c r="N25" s="31">
        <f t="shared" si="0"/>
        <v>37.6</v>
      </c>
      <c r="O25" s="31">
        <f t="shared" si="0"/>
        <v>44.3</v>
      </c>
      <c r="P25" s="31">
        <f t="shared" si="0"/>
        <v>46.9</v>
      </c>
      <c r="Q25" s="31">
        <f t="shared" si="0"/>
        <v>42.6</v>
      </c>
      <c r="R25" s="31">
        <f t="shared" si="0"/>
        <v>34.200000000000003</v>
      </c>
      <c r="S25" s="31">
        <f t="shared" si="0"/>
        <v>40.200000000000003</v>
      </c>
      <c r="T25" s="31">
        <f t="shared" si="0"/>
        <v>16.853000000000002</v>
      </c>
      <c r="U25" s="31">
        <f t="shared" si="0"/>
        <v>21.6</v>
      </c>
      <c r="V25" s="31">
        <f t="shared" si="0"/>
        <v>17.8</v>
      </c>
      <c r="W25" s="31">
        <f t="shared" si="0"/>
        <v>14.9</v>
      </c>
      <c r="X25" s="31">
        <f t="shared" si="0"/>
        <v>20</v>
      </c>
      <c r="Y25" s="31">
        <f t="shared" si="0"/>
        <v>25</v>
      </c>
      <c r="Z25" s="31">
        <f t="shared" si="0"/>
        <v>25.7</v>
      </c>
      <c r="AA25" s="31">
        <f t="shared" si="0"/>
        <v>24.1</v>
      </c>
      <c r="AB25" s="31">
        <f t="shared" si="0"/>
        <v>45.112000000000002</v>
      </c>
      <c r="AC25" s="31">
        <f t="shared" si="0"/>
        <v>41.4</v>
      </c>
      <c r="AD25" s="31">
        <f t="shared" si="0"/>
        <v>43.5</v>
      </c>
      <c r="AE25" s="31">
        <f t="shared" si="0"/>
        <v>45.7</v>
      </c>
      <c r="AF25" s="196" t="str">
        <f t="shared" si="0"/>
        <v>N/A</v>
      </c>
      <c r="AG25" s="196" t="str">
        <f t="shared" si="1"/>
        <v>N/A</v>
      </c>
    </row>
    <row r="26" spans="1:33" x14ac:dyDescent="0.3">
      <c r="A26" s="25" t="s">
        <v>646</v>
      </c>
      <c r="B26" s="31" t="s">
        <v>590</v>
      </c>
      <c r="C26" s="31" t="s">
        <v>3</v>
      </c>
      <c r="D26" s="31">
        <f t="shared" si="2"/>
        <v>176.3</v>
      </c>
      <c r="E26" s="31">
        <v>154.96</v>
      </c>
      <c r="F26" s="31">
        <v>133.62</v>
      </c>
      <c r="G26" s="31">
        <v>112.28</v>
      </c>
      <c r="H26" s="31">
        <v>90.94</v>
      </c>
      <c r="I26" s="31">
        <f t="shared" si="3"/>
        <v>69.599999999999994</v>
      </c>
      <c r="J26" s="31">
        <v>89.74</v>
      </c>
      <c r="K26" s="31">
        <v>109.88</v>
      </c>
      <c r="L26" s="31">
        <v>130.02000000000001</v>
      </c>
      <c r="M26" s="31">
        <v>150.16000000000003</v>
      </c>
      <c r="N26" s="31">
        <f t="shared" si="0"/>
        <v>170.3</v>
      </c>
      <c r="O26" s="31">
        <f t="shared" si="0"/>
        <v>195.2</v>
      </c>
      <c r="P26" s="31">
        <f t="shared" si="0"/>
        <v>189.4</v>
      </c>
      <c r="Q26" s="31">
        <f t="shared" si="0"/>
        <v>247.6</v>
      </c>
      <c r="R26" s="31">
        <f t="shared" si="0"/>
        <v>269.5</v>
      </c>
      <c r="S26" s="31">
        <f t="shared" si="0"/>
        <v>274.3</v>
      </c>
      <c r="T26" s="31">
        <f t="shared" si="0"/>
        <v>285.7</v>
      </c>
      <c r="U26" s="31">
        <f t="shared" si="0"/>
        <v>437.9</v>
      </c>
      <c r="V26" s="31">
        <f t="shared" si="0"/>
        <v>514.79999999999995</v>
      </c>
      <c r="W26" s="31">
        <f t="shared" si="0"/>
        <v>481</v>
      </c>
      <c r="X26" s="31">
        <f t="shared" si="0"/>
        <v>551.1</v>
      </c>
      <c r="Y26" s="31">
        <f t="shared" si="0"/>
        <v>647</v>
      </c>
      <c r="Z26" s="31">
        <f t="shared" si="0"/>
        <v>664</v>
      </c>
      <c r="AA26" s="31">
        <f t="shared" si="0"/>
        <v>686.5</v>
      </c>
      <c r="AB26" s="31">
        <f t="shared" si="0"/>
        <v>711</v>
      </c>
      <c r="AC26" s="31">
        <f t="shared" si="0"/>
        <v>711.9</v>
      </c>
      <c r="AD26" s="31">
        <f t="shared" si="0"/>
        <v>728</v>
      </c>
      <c r="AE26" s="31">
        <f t="shared" si="0"/>
        <v>735</v>
      </c>
      <c r="AF26" s="196" t="str">
        <f t="shared" si="0"/>
        <v>N/A</v>
      </c>
      <c r="AG26" s="196" t="str">
        <f t="shared" si="1"/>
        <v>N/A</v>
      </c>
    </row>
    <row r="27" spans="1:33" x14ac:dyDescent="0.3">
      <c r="A27" s="25" t="s">
        <v>647</v>
      </c>
      <c r="B27" s="31" t="s">
        <v>651</v>
      </c>
      <c r="C27" s="31" t="s">
        <v>4</v>
      </c>
      <c r="D27" s="31">
        <f t="shared" si="2"/>
        <v>26.1</v>
      </c>
      <c r="E27" s="31">
        <v>24.52</v>
      </c>
      <c r="F27" s="31">
        <v>22.939999999999998</v>
      </c>
      <c r="G27" s="31">
        <v>21.359999999999996</v>
      </c>
      <c r="H27" s="31">
        <v>19.779999999999994</v>
      </c>
      <c r="I27" s="31">
        <f t="shared" si="3"/>
        <v>18.2</v>
      </c>
      <c r="J27" s="31">
        <v>17.62</v>
      </c>
      <c r="K27" s="31">
        <v>17.040000000000003</v>
      </c>
      <c r="L27" s="31">
        <v>16.460000000000004</v>
      </c>
      <c r="M27" s="31">
        <v>15.880000000000004</v>
      </c>
      <c r="N27" s="31">
        <f t="shared" si="0"/>
        <v>15.3</v>
      </c>
      <c r="O27" s="31">
        <f t="shared" si="0"/>
        <v>16</v>
      </c>
      <c r="P27" s="31">
        <f t="shared" si="0"/>
        <v>16</v>
      </c>
      <c r="Q27" s="31">
        <f t="shared" si="0"/>
        <v>20.399999999999999</v>
      </c>
      <c r="R27" s="31">
        <f t="shared" si="0"/>
        <v>22.3</v>
      </c>
      <c r="S27" s="31">
        <f t="shared" si="0"/>
        <v>21.2</v>
      </c>
      <c r="T27" s="31">
        <f t="shared" si="0"/>
        <v>22.134899999999998</v>
      </c>
      <c r="U27" s="31">
        <f t="shared" si="0"/>
        <v>23.4</v>
      </c>
      <c r="V27" s="31">
        <f t="shared" si="0"/>
        <v>21</v>
      </c>
      <c r="W27" s="31">
        <f t="shared" si="0"/>
        <v>15.9</v>
      </c>
      <c r="X27" s="31">
        <f t="shared" si="0"/>
        <v>23.1</v>
      </c>
      <c r="Y27" s="31">
        <f t="shared" si="0"/>
        <v>20.2</v>
      </c>
      <c r="Z27" s="31">
        <f t="shared" si="0"/>
        <v>17.399999999999999</v>
      </c>
      <c r="AA27" s="31">
        <f t="shared" si="0"/>
        <v>18.374131999999999</v>
      </c>
      <c r="AB27" s="31">
        <f t="shared" si="0"/>
        <v>21.138876</v>
      </c>
      <c r="AC27" s="31">
        <f t="shared" si="0"/>
        <v>21.7</v>
      </c>
      <c r="AD27" s="31">
        <f t="shared" si="0"/>
        <v>22.7</v>
      </c>
      <c r="AE27" s="31">
        <f t="shared" si="0"/>
        <v>69.5</v>
      </c>
      <c r="AF27" s="196" t="str">
        <f t="shared" si="0"/>
        <v>N/A</v>
      </c>
      <c r="AG27" s="196" t="str">
        <f t="shared" si="1"/>
        <v>N/A</v>
      </c>
    </row>
    <row r="28" spans="1:33" x14ac:dyDescent="0.3">
      <c r="A28" s="25" t="s">
        <v>648</v>
      </c>
      <c r="B28" s="31" t="s">
        <v>652</v>
      </c>
      <c r="C28" s="31"/>
      <c r="D28" s="31">
        <f t="shared" si="2"/>
        <v>38</v>
      </c>
      <c r="E28" s="31">
        <v>32.5</v>
      </c>
      <c r="F28" s="31">
        <v>27</v>
      </c>
      <c r="G28" s="31">
        <v>21.5</v>
      </c>
      <c r="H28" s="31">
        <v>16</v>
      </c>
      <c r="I28" s="31">
        <f t="shared" si="3"/>
        <v>10.5</v>
      </c>
      <c r="J28" s="31">
        <v>0</v>
      </c>
      <c r="K28" s="31">
        <v>0</v>
      </c>
      <c r="L28" s="31">
        <v>0</v>
      </c>
      <c r="M28" s="31">
        <v>0</v>
      </c>
      <c r="N28" s="31">
        <f t="shared" si="0"/>
        <v>0</v>
      </c>
      <c r="O28" s="31">
        <f t="shared" si="0"/>
        <v>0</v>
      </c>
      <c r="P28" s="31">
        <f t="shared" si="0"/>
        <v>0</v>
      </c>
      <c r="Q28" s="31">
        <f t="shared" si="0"/>
        <v>0</v>
      </c>
      <c r="R28" s="31">
        <f t="shared" si="0"/>
        <v>0</v>
      </c>
      <c r="S28" s="31">
        <f t="shared" si="0"/>
        <v>0</v>
      </c>
      <c r="T28" s="31">
        <f t="shared" si="0"/>
        <v>0</v>
      </c>
      <c r="U28" s="31">
        <f t="shared" si="0"/>
        <v>0</v>
      </c>
      <c r="V28" s="31">
        <f t="shared" si="0"/>
        <v>0</v>
      </c>
      <c r="W28" s="31">
        <f t="shared" si="0"/>
        <v>0</v>
      </c>
      <c r="X28" s="31">
        <f t="shared" si="0"/>
        <v>0</v>
      </c>
      <c r="Y28" s="31">
        <f t="shared" si="0"/>
        <v>0</v>
      </c>
      <c r="Z28" s="31">
        <f t="shared" si="0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0"/>
        <v>0</v>
      </c>
      <c r="AE28" s="31">
        <f t="shared" si="0"/>
        <v>0</v>
      </c>
      <c r="AF28" s="196" t="str">
        <f t="shared" si="0"/>
        <v>N/A</v>
      </c>
      <c r="AG28" s="196" t="str">
        <f t="shared" si="1"/>
        <v>N/A</v>
      </c>
    </row>
    <row r="29" spans="1:33" x14ac:dyDescent="0.3">
      <c r="A29" s="25" t="s">
        <v>649</v>
      </c>
      <c r="B29" s="31" t="s">
        <v>652</v>
      </c>
      <c r="C29" s="31"/>
      <c r="D29" s="31">
        <f t="shared" si="2"/>
        <v>39.799999999999997</v>
      </c>
      <c r="E29" s="31">
        <v>0</v>
      </c>
      <c r="F29" s="31">
        <v>0</v>
      </c>
      <c r="G29" s="31">
        <v>0</v>
      </c>
      <c r="H29" s="31">
        <v>0</v>
      </c>
      <c r="I29" s="31">
        <f t="shared" si="3"/>
        <v>0</v>
      </c>
      <c r="J29" s="31">
        <v>0</v>
      </c>
      <c r="K29" s="31">
        <v>0</v>
      </c>
      <c r="L29" s="31">
        <v>0</v>
      </c>
      <c r="M29" s="31">
        <v>0</v>
      </c>
      <c r="N29" s="31">
        <f t="shared" si="0"/>
        <v>0</v>
      </c>
      <c r="O29" s="31">
        <f t="shared" si="0"/>
        <v>0</v>
      </c>
      <c r="P29" s="31">
        <f t="shared" si="0"/>
        <v>0</v>
      </c>
      <c r="Q29" s="31">
        <f t="shared" si="0"/>
        <v>0</v>
      </c>
      <c r="R29" s="31">
        <f t="shared" si="0"/>
        <v>0</v>
      </c>
      <c r="S29" s="31">
        <f t="shared" si="0"/>
        <v>0</v>
      </c>
      <c r="T29" s="31">
        <f t="shared" si="0"/>
        <v>0</v>
      </c>
      <c r="U29" s="31">
        <f t="shared" si="0"/>
        <v>0</v>
      </c>
      <c r="V29" s="31">
        <f t="shared" si="0"/>
        <v>0</v>
      </c>
      <c r="W29" s="31">
        <f t="shared" si="0"/>
        <v>0</v>
      </c>
      <c r="X29" s="31">
        <f t="shared" si="0"/>
        <v>0</v>
      </c>
      <c r="Y29" s="31">
        <f t="shared" si="0"/>
        <v>0</v>
      </c>
      <c r="Z29" s="31">
        <f t="shared" si="0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0"/>
        <v>0</v>
      </c>
      <c r="AE29" s="31">
        <f t="shared" si="0"/>
        <v>0</v>
      </c>
      <c r="AF29" s="196" t="str">
        <f t="shared" si="0"/>
        <v>N/A</v>
      </c>
      <c r="AG29" s="196" t="str">
        <f t="shared" si="1"/>
        <v>N/A</v>
      </c>
    </row>
    <row r="30" spans="1:33" x14ac:dyDescent="0.3">
      <c r="A30" s="26" t="s">
        <v>650</v>
      </c>
      <c r="B30" s="33" t="s">
        <v>652</v>
      </c>
      <c r="C30" s="33"/>
      <c r="D30" s="33">
        <f t="shared" si="2"/>
        <v>217.6</v>
      </c>
      <c r="E30" s="33">
        <v>179.56</v>
      </c>
      <c r="F30" s="33">
        <v>141.52000000000001</v>
      </c>
      <c r="G30" s="33">
        <v>103.48000000000002</v>
      </c>
      <c r="H30" s="33">
        <v>65.440000000000026</v>
      </c>
      <c r="I30" s="33">
        <f t="shared" si="3"/>
        <v>27.4</v>
      </c>
      <c r="J30" s="33">
        <v>32.58</v>
      </c>
      <c r="K30" s="33">
        <v>37.76</v>
      </c>
      <c r="L30" s="33">
        <v>42.94</v>
      </c>
      <c r="M30" s="33">
        <v>48.12</v>
      </c>
      <c r="N30" s="33">
        <f t="shared" si="0"/>
        <v>53.3</v>
      </c>
      <c r="O30" s="33">
        <f t="shared" si="0"/>
        <v>68.2</v>
      </c>
      <c r="P30" s="33">
        <f t="shared" si="0"/>
        <v>77.7</v>
      </c>
      <c r="Q30" s="33">
        <f t="shared" si="0"/>
        <v>87.733999999999995</v>
      </c>
      <c r="R30" s="33">
        <f t="shared" si="0"/>
        <v>98.1</v>
      </c>
      <c r="S30" s="33">
        <f t="shared" si="0"/>
        <v>112.60000000000001</v>
      </c>
      <c r="T30" s="33">
        <f t="shared" si="0"/>
        <v>119.15</v>
      </c>
      <c r="U30" s="33">
        <f t="shared" si="0"/>
        <v>139.80000000000001</v>
      </c>
      <c r="V30" s="33">
        <f t="shared" si="0"/>
        <v>122.74210000000001</v>
      </c>
      <c r="W30" s="33">
        <f t="shared" si="0"/>
        <v>86.3</v>
      </c>
      <c r="X30" s="33">
        <f t="shared" si="0"/>
        <v>113.1</v>
      </c>
      <c r="Y30" s="33">
        <f t="shared" si="0"/>
        <v>144.19999999999999</v>
      </c>
      <c r="Z30" s="33">
        <f t="shared" si="0"/>
        <v>123.5</v>
      </c>
      <c r="AA30" s="33">
        <f t="shared" si="0"/>
        <v>119.8</v>
      </c>
      <c r="AB30" s="33">
        <f t="shared" si="0"/>
        <v>125.2</v>
      </c>
      <c r="AC30" s="33">
        <f t="shared" si="0"/>
        <v>125</v>
      </c>
      <c r="AD30" s="33">
        <f t="shared" si="0"/>
        <v>127.37660000000001</v>
      </c>
      <c r="AE30" s="33">
        <f t="shared" si="0"/>
        <v>134</v>
      </c>
      <c r="AF30" s="197" t="str">
        <f t="shared" si="0"/>
        <v>N/A</v>
      </c>
      <c r="AG30" s="197" t="str">
        <f t="shared" si="1"/>
        <v>N/A</v>
      </c>
    </row>
    <row r="33" spans="1:31" ht="18" x14ac:dyDescent="0.35">
      <c r="A33" s="13" t="s">
        <v>606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</row>
    <row r="34" spans="1:31" x14ac:dyDescent="0.3">
      <c r="A34" s="10" t="s">
        <v>569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</row>
    <row r="35" spans="1:31" x14ac:dyDescent="0.3">
      <c r="A35" s="11" t="s">
        <v>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</row>
    <row r="36" spans="1:31" x14ac:dyDescent="0.3">
      <c r="A36" s="6" t="s">
        <v>570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1" x14ac:dyDescent="0.3">
      <c r="A37" s="12" t="s">
        <v>571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1" x14ac:dyDescent="0.3">
      <c r="A39" s="18" t="s">
        <v>605</v>
      </c>
      <c r="B39" s="18">
        <v>1990</v>
      </c>
      <c r="C39" s="18">
        <v>1991</v>
      </c>
      <c r="D39" s="18">
        <v>1992</v>
      </c>
      <c r="E39" s="18">
        <v>1993</v>
      </c>
      <c r="F39" s="18">
        <v>1994</v>
      </c>
      <c r="G39" s="18">
        <v>1995</v>
      </c>
      <c r="H39" s="18">
        <v>1996</v>
      </c>
      <c r="I39" s="18">
        <v>1997</v>
      </c>
      <c r="J39" s="18">
        <v>1998</v>
      </c>
      <c r="K39" s="18">
        <v>1999</v>
      </c>
      <c r="L39" s="18">
        <v>2000</v>
      </c>
      <c r="M39" s="18">
        <v>2001</v>
      </c>
      <c r="N39" s="18">
        <v>2002</v>
      </c>
      <c r="O39" s="18">
        <v>2003</v>
      </c>
      <c r="P39" s="18">
        <v>2004</v>
      </c>
      <c r="Q39" s="18">
        <v>2005</v>
      </c>
      <c r="R39" s="18">
        <v>2006</v>
      </c>
      <c r="S39" s="18">
        <v>2007</v>
      </c>
      <c r="T39" s="18">
        <v>2008</v>
      </c>
      <c r="U39" s="18">
        <v>2009</v>
      </c>
      <c r="V39" s="18">
        <v>2010</v>
      </c>
      <c r="W39" s="18">
        <v>2011</v>
      </c>
      <c r="X39" s="18">
        <v>2012</v>
      </c>
      <c r="Y39" s="18">
        <v>2013</v>
      </c>
      <c r="Z39" s="18">
        <v>2014</v>
      </c>
      <c r="AA39" s="18">
        <v>2015</v>
      </c>
      <c r="AB39" s="18">
        <v>2016</v>
      </c>
      <c r="AC39" s="18">
        <v>2017</v>
      </c>
      <c r="AD39" s="18">
        <v>2018</v>
      </c>
      <c r="AE39" s="18">
        <v>2019</v>
      </c>
    </row>
    <row r="40" spans="1:31" x14ac:dyDescent="0.3">
      <c r="A40" s="25" t="s">
        <v>655</v>
      </c>
      <c r="B40" s="30" t="s">
        <v>408</v>
      </c>
      <c r="C40" s="30">
        <v>0</v>
      </c>
      <c r="D40" s="30" t="s">
        <v>408</v>
      </c>
      <c r="E40" s="30" t="s">
        <v>408</v>
      </c>
      <c r="F40" s="30" t="s">
        <v>408</v>
      </c>
      <c r="G40" s="30" t="s">
        <v>408</v>
      </c>
      <c r="H40" s="30" t="s">
        <v>408</v>
      </c>
      <c r="I40" s="30" t="s">
        <v>408</v>
      </c>
      <c r="J40" s="30" t="s">
        <v>408</v>
      </c>
      <c r="K40" s="30" t="s">
        <v>408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 t="s">
        <v>408</v>
      </c>
      <c r="Y40" s="30" t="s">
        <v>408</v>
      </c>
      <c r="Z40" s="30">
        <v>0</v>
      </c>
      <c r="AA40" s="30">
        <v>0</v>
      </c>
      <c r="AB40" s="30">
        <v>0</v>
      </c>
      <c r="AC40" s="30">
        <v>0</v>
      </c>
      <c r="AD40" s="30" t="s">
        <v>408</v>
      </c>
      <c r="AE40" s="195" t="s">
        <v>408</v>
      </c>
    </row>
    <row r="41" spans="1:31" x14ac:dyDescent="0.3">
      <c r="A41" s="25" t="s">
        <v>17</v>
      </c>
      <c r="B41" s="31" t="s">
        <v>408</v>
      </c>
      <c r="C41" s="31">
        <v>0</v>
      </c>
      <c r="D41" s="31" t="s">
        <v>408</v>
      </c>
      <c r="E41" s="31" t="s">
        <v>408</v>
      </c>
      <c r="F41" s="31" t="s">
        <v>408</v>
      </c>
      <c r="G41" s="31" t="s">
        <v>408</v>
      </c>
      <c r="H41" s="31" t="s">
        <v>408</v>
      </c>
      <c r="I41" s="31" t="s">
        <v>408</v>
      </c>
      <c r="J41" s="31" t="s">
        <v>408</v>
      </c>
      <c r="K41" s="31" t="s">
        <v>408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1.0529999999999999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 t="s">
        <v>408</v>
      </c>
      <c r="Y41" s="31" t="s">
        <v>408</v>
      </c>
      <c r="Z41" s="31">
        <v>0</v>
      </c>
      <c r="AA41" s="31">
        <v>0</v>
      </c>
      <c r="AB41" s="31">
        <v>0</v>
      </c>
      <c r="AC41" s="31">
        <v>0</v>
      </c>
      <c r="AD41" s="31" t="s">
        <v>408</v>
      </c>
      <c r="AE41" s="196" t="s">
        <v>408</v>
      </c>
    </row>
    <row r="42" spans="1:31" x14ac:dyDescent="0.3">
      <c r="A42" s="25" t="s">
        <v>595</v>
      </c>
      <c r="B42" s="31" t="s">
        <v>408</v>
      </c>
      <c r="C42" s="31">
        <v>0</v>
      </c>
      <c r="D42" s="31" t="s">
        <v>408</v>
      </c>
      <c r="E42" s="31" t="s">
        <v>408</v>
      </c>
      <c r="F42" s="31" t="s">
        <v>408</v>
      </c>
      <c r="G42" s="31" t="s">
        <v>408</v>
      </c>
      <c r="H42" s="31" t="s">
        <v>408</v>
      </c>
      <c r="I42" s="31" t="s">
        <v>408</v>
      </c>
      <c r="J42" s="31" t="s">
        <v>408</v>
      </c>
      <c r="K42" s="31" t="s">
        <v>408</v>
      </c>
      <c r="L42" s="31">
        <v>0.2</v>
      </c>
      <c r="M42" s="31">
        <v>0.46200000000000002</v>
      </c>
      <c r="N42" s="31">
        <v>0</v>
      </c>
      <c r="O42" s="31">
        <v>0.251</v>
      </c>
      <c r="P42" s="31">
        <v>94.608000000000004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 t="s">
        <v>408</v>
      </c>
      <c r="Y42" s="31" t="s">
        <v>408</v>
      </c>
      <c r="Z42" s="31">
        <v>0</v>
      </c>
      <c r="AA42" s="31">
        <v>0</v>
      </c>
      <c r="AB42" s="31">
        <v>0</v>
      </c>
      <c r="AC42" s="31">
        <v>0</v>
      </c>
      <c r="AD42" s="31" t="s">
        <v>408</v>
      </c>
      <c r="AE42" s="196" t="s">
        <v>408</v>
      </c>
    </row>
    <row r="43" spans="1:31" x14ac:dyDescent="0.3">
      <c r="A43" s="25" t="s">
        <v>596</v>
      </c>
      <c r="B43" s="31" t="s">
        <v>408</v>
      </c>
      <c r="C43" s="31">
        <v>0</v>
      </c>
      <c r="D43" s="31" t="s">
        <v>408</v>
      </c>
      <c r="E43" s="31" t="s">
        <v>408</v>
      </c>
      <c r="F43" s="31" t="s">
        <v>408</v>
      </c>
      <c r="G43" s="31" t="s">
        <v>408</v>
      </c>
      <c r="H43" s="31" t="s">
        <v>408</v>
      </c>
      <c r="I43" s="31" t="s">
        <v>408</v>
      </c>
      <c r="J43" s="31" t="s">
        <v>408</v>
      </c>
      <c r="K43" s="31" t="s">
        <v>408</v>
      </c>
      <c r="L43" s="31">
        <v>0</v>
      </c>
      <c r="M43" s="31">
        <v>0</v>
      </c>
      <c r="N43" s="31">
        <v>0</v>
      </c>
      <c r="O43" s="31">
        <v>1</v>
      </c>
      <c r="P43" s="31">
        <v>0.58399999999999996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 t="s">
        <v>408</v>
      </c>
      <c r="Y43" s="31" t="s">
        <v>408</v>
      </c>
      <c r="Z43" s="31">
        <v>0</v>
      </c>
      <c r="AA43" s="31">
        <v>0</v>
      </c>
      <c r="AB43" s="31">
        <v>0</v>
      </c>
      <c r="AC43" s="31">
        <v>0</v>
      </c>
      <c r="AD43" s="31" t="s">
        <v>408</v>
      </c>
      <c r="AE43" s="196" t="s">
        <v>408</v>
      </c>
    </row>
    <row r="44" spans="1:31" x14ac:dyDescent="0.3">
      <c r="A44" s="25" t="s">
        <v>597</v>
      </c>
      <c r="B44" s="31" t="s">
        <v>408</v>
      </c>
      <c r="C44" s="31">
        <v>0</v>
      </c>
      <c r="D44" s="31" t="s">
        <v>408</v>
      </c>
      <c r="E44" s="31" t="s">
        <v>408</v>
      </c>
      <c r="F44" s="31" t="s">
        <v>408</v>
      </c>
      <c r="G44" s="31" t="s">
        <v>408</v>
      </c>
      <c r="H44" s="31" t="s">
        <v>408</v>
      </c>
      <c r="I44" s="31" t="s">
        <v>408</v>
      </c>
      <c r="J44" s="31" t="s">
        <v>408</v>
      </c>
      <c r="K44" s="31" t="s">
        <v>408</v>
      </c>
      <c r="L44" s="31">
        <v>2.5999999999999999E-2</v>
      </c>
      <c r="M44" s="31">
        <v>5.1999999999999998E-2</v>
      </c>
      <c r="N44" s="31">
        <v>0</v>
      </c>
      <c r="O44" s="31">
        <v>3.1E-2</v>
      </c>
      <c r="P44" s="31">
        <v>0.27100000000000002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 t="s">
        <v>408</v>
      </c>
      <c r="Y44" s="31" t="s">
        <v>408</v>
      </c>
      <c r="Z44" s="31">
        <v>0</v>
      </c>
      <c r="AA44" s="31">
        <v>0</v>
      </c>
      <c r="AB44" s="31">
        <v>0</v>
      </c>
      <c r="AC44" s="31">
        <v>0</v>
      </c>
      <c r="AD44" s="31" t="s">
        <v>408</v>
      </c>
      <c r="AE44" s="196" t="s">
        <v>408</v>
      </c>
    </row>
    <row r="45" spans="1:31" x14ac:dyDescent="0.3">
      <c r="A45" s="25" t="s">
        <v>598</v>
      </c>
      <c r="B45" s="31" t="s">
        <v>408</v>
      </c>
      <c r="C45" s="31">
        <v>0</v>
      </c>
      <c r="D45" s="31" t="s">
        <v>408</v>
      </c>
      <c r="E45" s="31" t="s">
        <v>408</v>
      </c>
      <c r="F45" s="31" t="s">
        <v>408</v>
      </c>
      <c r="G45" s="31" t="s">
        <v>408</v>
      </c>
      <c r="H45" s="31" t="s">
        <v>408</v>
      </c>
      <c r="I45" s="31" t="s">
        <v>408</v>
      </c>
      <c r="J45" s="31" t="s">
        <v>408</v>
      </c>
      <c r="K45" s="31" t="s">
        <v>408</v>
      </c>
      <c r="L45" s="31">
        <v>0</v>
      </c>
      <c r="M45" s="31">
        <v>0</v>
      </c>
      <c r="N45" s="31">
        <v>0</v>
      </c>
      <c r="O45" s="31">
        <v>0.9</v>
      </c>
      <c r="P45" s="31">
        <v>0.40400000000000003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 t="s">
        <v>408</v>
      </c>
      <c r="Y45" s="31" t="s">
        <v>408</v>
      </c>
      <c r="Z45" s="31">
        <v>0</v>
      </c>
      <c r="AA45" s="31">
        <v>0</v>
      </c>
      <c r="AB45" s="31">
        <v>0</v>
      </c>
      <c r="AC45" s="31">
        <v>0</v>
      </c>
      <c r="AD45" s="31" t="s">
        <v>408</v>
      </c>
      <c r="AE45" s="196" t="s">
        <v>408</v>
      </c>
    </row>
    <row r="46" spans="1:31" x14ac:dyDescent="0.3">
      <c r="A46" s="25" t="s">
        <v>656</v>
      </c>
      <c r="B46" s="31" t="s">
        <v>408</v>
      </c>
      <c r="C46" s="31">
        <v>0</v>
      </c>
      <c r="D46" s="31" t="s">
        <v>408</v>
      </c>
      <c r="E46" s="31" t="s">
        <v>408</v>
      </c>
      <c r="F46" s="31" t="s">
        <v>408</v>
      </c>
      <c r="G46" s="31" t="s">
        <v>408</v>
      </c>
      <c r="H46" s="31" t="s">
        <v>408</v>
      </c>
      <c r="I46" s="31" t="s">
        <v>408</v>
      </c>
      <c r="J46" s="31" t="s">
        <v>408</v>
      </c>
      <c r="K46" s="31" t="s">
        <v>408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0.42600000000000005</v>
      </c>
      <c r="T46" s="31">
        <v>0.47199999999999998</v>
      </c>
      <c r="U46" s="31">
        <v>0.83799999999999997</v>
      </c>
      <c r="V46" s="31">
        <v>0</v>
      </c>
      <c r="W46" s="31">
        <v>0</v>
      </c>
      <c r="X46" s="31" t="s">
        <v>408</v>
      </c>
      <c r="Y46" s="31" t="s">
        <v>408</v>
      </c>
      <c r="Z46" s="31">
        <v>0</v>
      </c>
      <c r="AA46" s="31">
        <v>0</v>
      </c>
      <c r="AB46" s="31">
        <v>0</v>
      </c>
      <c r="AC46" s="31">
        <v>0</v>
      </c>
      <c r="AD46" s="31" t="s">
        <v>408</v>
      </c>
      <c r="AE46" s="196" t="s">
        <v>408</v>
      </c>
    </row>
    <row r="47" spans="1:31" x14ac:dyDescent="0.3">
      <c r="A47" s="25" t="s">
        <v>657</v>
      </c>
      <c r="B47" s="31" t="s">
        <v>408</v>
      </c>
      <c r="C47" s="31">
        <v>0</v>
      </c>
      <c r="D47" s="31" t="s">
        <v>408</v>
      </c>
      <c r="E47" s="31" t="s">
        <v>408</v>
      </c>
      <c r="F47" s="31" t="s">
        <v>408</v>
      </c>
      <c r="G47" s="31" t="s">
        <v>408</v>
      </c>
      <c r="H47" s="31" t="s">
        <v>408</v>
      </c>
      <c r="I47" s="31" t="s">
        <v>408</v>
      </c>
      <c r="J47" s="31" t="s">
        <v>408</v>
      </c>
      <c r="K47" s="31" t="s">
        <v>408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5.0940000000000003</v>
      </c>
      <c r="S47" s="31">
        <v>1.1830000000000001</v>
      </c>
      <c r="T47" s="31">
        <v>4.3070000000000004</v>
      </c>
      <c r="U47" s="31">
        <v>7.1890000000000001</v>
      </c>
      <c r="V47" s="31">
        <v>0</v>
      </c>
      <c r="W47" s="31">
        <v>0</v>
      </c>
      <c r="X47" s="31" t="s">
        <v>408</v>
      </c>
      <c r="Y47" s="31" t="s">
        <v>408</v>
      </c>
      <c r="Z47" s="31">
        <v>0</v>
      </c>
      <c r="AA47" s="31">
        <v>0</v>
      </c>
      <c r="AB47" s="31">
        <v>0</v>
      </c>
      <c r="AC47" s="31">
        <v>0</v>
      </c>
      <c r="AD47" s="31" t="s">
        <v>408</v>
      </c>
      <c r="AE47" s="196" t="s">
        <v>408</v>
      </c>
    </row>
    <row r="48" spans="1:31" x14ac:dyDescent="0.3">
      <c r="A48" s="25" t="s">
        <v>658</v>
      </c>
      <c r="B48" s="31" t="s">
        <v>408</v>
      </c>
      <c r="C48" s="31">
        <v>0.13</v>
      </c>
      <c r="D48" s="31" t="s">
        <v>408</v>
      </c>
      <c r="E48" s="31" t="s">
        <v>408</v>
      </c>
      <c r="F48" s="31" t="s">
        <v>408</v>
      </c>
      <c r="G48" s="31" t="s">
        <v>408</v>
      </c>
      <c r="H48" s="31" t="s">
        <v>408</v>
      </c>
      <c r="I48" s="31" t="s">
        <v>408</v>
      </c>
      <c r="J48" s="31" t="s">
        <v>408</v>
      </c>
      <c r="K48" s="31" t="s">
        <v>408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 t="s">
        <v>408</v>
      </c>
      <c r="Y48" s="31" t="s">
        <v>408</v>
      </c>
      <c r="Z48" s="31">
        <v>0</v>
      </c>
      <c r="AA48" s="31">
        <v>0</v>
      </c>
      <c r="AB48" s="31">
        <v>0</v>
      </c>
      <c r="AC48" s="31">
        <v>0</v>
      </c>
      <c r="AD48" s="31" t="s">
        <v>408</v>
      </c>
      <c r="AE48" s="196" t="s">
        <v>408</v>
      </c>
    </row>
    <row r="49" spans="1:31" x14ac:dyDescent="0.3">
      <c r="A49" s="25" t="s">
        <v>659</v>
      </c>
      <c r="B49" s="31" t="s">
        <v>408</v>
      </c>
      <c r="C49" s="31">
        <v>0</v>
      </c>
      <c r="D49" s="31" t="s">
        <v>408</v>
      </c>
      <c r="E49" s="31" t="s">
        <v>408</v>
      </c>
      <c r="F49" s="31" t="s">
        <v>408</v>
      </c>
      <c r="G49" s="31" t="s">
        <v>408</v>
      </c>
      <c r="H49" s="31" t="s">
        <v>408</v>
      </c>
      <c r="I49" s="31" t="s">
        <v>408</v>
      </c>
      <c r="J49" s="31" t="s">
        <v>408</v>
      </c>
      <c r="K49" s="31" t="s">
        <v>408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8.9670000000000005</v>
      </c>
      <c r="S49" s="31">
        <v>2.504</v>
      </c>
      <c r="T49" s="31">
        <v>0</v>
      </c>
      <c r="U49" s="31">
        <v>1.9590000000000001</v>
      </c>
      <c r="V49" s="31">
        <v>0</v>
      </c>
      <c r="W49" s="31">
        <v>0</v>
      </c>
      <c r="X49" s="31" t="s">
        <v>408</v>
      </c>
      <c r="Y49" s="31" t="s">
        <v>408</v>
      </c>
      <c r="Z49" s="31">
        <v>0</v>
      </c>
      <c r="AA49" s="31">
        <v>0</v>
      </c>
      <c r="AB49" s="31">
        <v>0</v>
      </c>
      <c r="AC49" s="31">
        <v>0</v>
      </c>
      <c r="AD49" s="31" t="s">
        <v>408</v>
      </c>
      <c r="AE49" s="196" t="s">
        <v>408</v>
      </c>
    </row>
    <row r="50" spans="1:31" x14ac:dyDescent="0.3">
      <c r="A50" s="25" t="s">
        <v>660</v>
      </c>
      <c r="B50" s="31" t="s">
        <v>408</v>
      </c>
      <c r="C50" s="31">
        <v>0</v>
      </c>
      <c r="D50" s="31" t="s">
        <v>408</v>
      </c>
      <c r="E50" s="31" t="s">
        <v>408</v>
      </c>
      <c r="F50" s="31" t="s">
        <v>408</v>
      </c>
      <c r="G50" s="31" t="s">
        <v>408</v>
      </c>
      <c r="H50" s="31" t="s">
        <v>408</v>
      </c>
      <c r="I50" s="31" t="s">
        <v>408</v>
      </c>
      <c r="J50" s="31" t="s">
        <v>408</v>
      </c>
      <c r="K50" s="31" t="s">
        <v>408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0.60299999999999998</v>
      </c>
      <c r="S50" s="31">
        <v>0.19700000000000001</v>
      </c>
      <c r="T50" s="31">
        <v>0</v>
      </c>
      <c r="U50" s="31">
        <v>0.154</v>
      </c>
      <c r="V50" s="31">
        <v>0</v>
      </c>
      <c r="W50" s="31">
        <v>0</v>
      </c>
      <c r="X50" s="31" t="s">
        <v>408</v>
      </c>
      <c r="Y50" s="31" t="s">
        <v>408</v>
      </c>
      <c r="Z50" s="31">
        <v>0</v>
      </c>
      <c r="AA50" s="31">
        <v>0</v>
      </c>
      <c r="AB50" s="31">
        <v>0</v>
      </c>
      <c r="AC50" s="31">
        <v>0</v>
      </c>
      <c r="AD50" s="31" t="s">
        <v>408</v>
      </c>
      <c r="AE50" s="196" t="s">
        <v>408</v>
      </c>
    </row>
    <row r="51" spans="1:31" x14ac:dyDescent="0.3">
      <c r="A51" s="25" t="s">
        <v>661</v>
      </c>
      <c r="B51" s="31" t="s">
        <v>408</v>
      </c>
      <c r="C51" s="31">
        <v>0</v>
      </c>
      <c r="D51" s="31" t="s">
        <v>408</v>
      </c>
      <c r="E51" s="31" t="s">
        <v>408</v>
      </c>
      <c r="F51" s="31" t="s">
        <v>408</v>
      </c>
      <c r="G51" s="31" t="s">
        <v>408</v>
      </c>
      <c r="H51" s="31" t="s">
        <v>408</v>
      </c>
      <c r="I51" s="31" t="s">
        <v>408</v>
      </c>
      <c r="J51" s="31" t="s">
        <v>408</v>
      </c>
      <c r="K51" s="31" t="s">
        <v>408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1.7149999999999999</v>
      </c>
      <c r="S51" s="31">
        <v>0</v>
      </c>
      <c r="T51" s="31">
        <v>0</v>
      </c>
      <c r="U51" s="31">
        <v>0.36199999999999999</v>
      </c>
      <c r="V51" s="31">
        <v>0</v>
      </c>
      <c r="W51" s="31">
        <v>0</v>
      </c>
      <c r="X51" s="31" t="s">
        <v>408</v>
      </c>
      <c r="Y51" s="31" t="s">
        <v>408</v>
      </c>
      <c r="Z51" s="31">
        <v>0</v>
      </c>
      <c r="AA51" s="31">
        <v>0</v>
      </c>
      <c r="AB51" s="31">
        <v>0</v>
      </c>
      <c r="AC51" s="31">
        <v>0</v>
      </c>
      <c r="AD51" s="31" t="s">
        <v>408</v>
      </c>
      <c r="AE51" s="196" t="s">
        <v>408</v>
      </c>
    </row>
    <row r="52" spans="1:31" x14ac:dyDescent="0.3">
      <c r="A52" s="25" t="s">
        <v>662</v>
      </c>
      <c r="B52" s="31" t="s">
        <v>408</v>
      </c>
      <c r="C52" s="31">
        <v>0</v>
      </c>
      <c r="D52" s="31" t="s">
        <v>408</v>
      </c>
      <c r="E52" s="31" t="s">
        <v>408</v>
      </c>
      <c r="F52" s="31" t="s">
        <v>408</v>
      </c>
      <c r="G52" s="31" t="s">
        <v>408</v>
      </c>
      <c r="H52" s="31" t="s">
        <v>408</v>
      </c>
      <c r="I52" s="31" t="s">
        <v>408</v>
      </c>
      <c r="J52" s="31" t="s">
        <v>408</v>
      </c>
      <c r="K52" s="31" t="s">
        <v>408</v>
      </c>
      <c r="L52" s="31">
        <v>0</v>
      </c>
      <c r="M52" s="31">
        <v>0</v>
      </c>
      <c r="N52" s="31">
        <v>0</v>
      </c>
      <c r="O52" s="31">
        <v>0.01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 t="s">
        <v>408</v>
      </c>
      <c r="Y52" s="31" t="s">
        <v>408</v>
      </c>
      <c r="Z52" s="31">
        <v>0</v>
      </c>
      <c r="AA52" s="31">
        <v>0</v>
      </c>
      <c r="AB52" s="31">
        <v>0</v>
      </c>
      <c r="AC52" s="31">
        <v>0</v>
      </c>
      <c r="AD52" s="31" t="s">
        <v>408</v>
      </c>
      <c r="AE52" s="196" t="s">
        <v>408</v>
      </c>
    </row>
    <row r="53" spans="1:31" x14ac:dyDescent="0.3">
      <c r="A53" s="25" t="s">
        <v>614</v>
      </c>
      <c r="B53" s="31" t="s">
        <v>408</v>
      </c>
      <c r="C53" s="31">
        <v>0</v>
      </c>
      <c r="D53" s="31" t="s">
        <v>408</v>
      </c>
      <c r="E53" s="31" t="s">
        <v>408</v>
      </c>
      <c r="F53" s="31" t="s">
        <v>408</v>
      </c>
      <c r="G53" s="31" t="s">
        <v>408</v>
      </c>
      <c r="H53" s="31" t="s">
        <v>408</v>
      </c>
      <c r="I53" s="31" t="s">
        <v>408</v>
      </c>
      <c r="J53" s="31" t="s">
        <v>408</v>
      </c>
      <c r="K53" s="31" t="s">
        <v>408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1.4999999999999999E-2</v>
      </c>
      <c r="W53" s="31">
        <v>0</v>
      </c>
      <c r="X53" s="31" t="s">
        <v>408</v>
      </c>
      <c r="Y53" s="31" t="s">
        <v>408</v>
      </c>
      <c r="Z53" s="31">
        <v>0</v>
      </c>
      <c r="AA53" s="31">
        <v>0</v>
      </c>
      <c r="AB53" s="31">
        <v>0</v>
      </c>
      <c r="AC53" s="31">
        <v>0</v>
      </c>
      <c r="AD53" s="31" t="s">
        <v>408</v>
      </c>
      <c r="AE53" s="196" t="s">
        <v>408</v>
      </c>
    </row>
    <row r="54" spans="1:31" x14ac:dyDescent="0.3">
      <c r="A54" s="25" t="s">
        <v>663</v>
      </c>
      <c r="B54" s="31" t="s">
        <v>408</v>
      </c>
      <c r="C54" s="31">
        <v>0</v>
      </c>
      <c r="D54" s="31" t="s">
        <v>408</v>
      </c>
      <c r="E54" s="31" t="s">
        <v>408</v>
      </c>
      <c r="F54" s="31" t="s">
        <v>408</v>
      </c>
      <c r="G54" s="31" t="s">
        <v>408</v>
      </c>
      <c r="H54" s="31" t="s">
        <v>408</v>
      </c>
      <c r="I54" s="31" t="s">
        <v>408</v>
      </c>
      <c r="J54" s="31" t="s">
        <v>408</v>
      </c>
      <c r="K54" s="31" t="s">
        <v>408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0.39</v>
      </c>
      <c r="S54" s="31">
        <v>5.8999999999999997E-2</v>
      </c>
      <c r="T54" s="31">
        <v>0</v>
      </c>
      <c r="U54" s="31">
        <v>0.60599999999999998</v>
      </c>
      <c r="V54" s="31">
        <v>0</v>
      </c>
      <c r="W54" s="31">
        <v>0</v>
      </c>
      <c r="X54" s="31" t="s">
        <v>408</v>
      </c>
      <c r="Y54" s="31" t="s">
        <v>408</v>
      </c>
      <c r="Z54" s="31">
        <v>0</v>
      </c>
      <c r="AA54" s="31">
        <v>0</v>
      </c>
      <c r="AB54" s="31">
        <v>0</v>
      </c>
      <c r="AC54" s="31">
        <v>0</v>
      </c>
      <c r="AD54" s="31" t="s">
        <v>408</v>
      </c>
      <c r="AE54" s="196" t="s">
        <v>408</v>
      </c>
    </row>
    <row r="55" spans="1:31" x14ac:dyDescent="0.3">
      <c r="A55" s="25" t="s">
        <v>664</v>
      </c>
      <c r="B55" s="31" t="s">
        <v>408</v>
      </c>
      <c r="C55" s="31">
        <v>0</v>
      </c>
      <c r="D55" s="31" t="s">
        <v>408</v>
      </c>
      <c r="E55" s="31" t="s">
        <v>408</v>
      </c>
      <c r="F55" s="31" t="s">
        <v>408</v>
      </c>
      <c r="G55" s="31" t="s">
        <v>408</v>
      </c>
      <c r="H55" s="31" t="s">
        <v>408</v>
      </c>
      <c r="I55" s="31" t="s">
        <v>408</v>
      </c>
      <c r="J55" s="31" t="s">
        <v>408</v>
      </c>
      <c r="K55" s="31" t="s">
        <v>408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0.79800000000000004</v>
      </c>
      <c r="S55" s="31">
        <v>0.95599999999999996</v>
      </c>
      <c r="T55" s="31">
        <v>0</v>
      </c>
      <c r="U55" s="31">
        <v>0.216</v>
      </c>
      <c r="V55" s="31">
        <v>0</v>
      </c>
      <c r="W55" s="31">
        <v>0</v>
      </c>
      <c r="X55" s="31" t="s">
        <v>408</v>
      </c>
      <c r="Y55" s="31" t="s">
        <v>408</v>
      </c>
      <c r="Z55" s="31">
        <v>0</v>
      </c>
      <c r="AA55" s="31">
        <v>0</v>
      </c>
      <c r="AB55" s="31">
        <v>0</v>
      </c>
      <c r="AC55" s="31">
        <v>0</v>
      </c>
      <c r="AD55" s="31" t="s">
        <v>408</v>
      </c>
      <c r="AE55" s="196" t="s">
        <v>408</v>
      </c>
    </row>
    <row r="56" spans="1:31" x14ac:dyDescent="0.3">
      <c r="A56" s="25" t="s">
        <v>599</v>
      </c>
      <c r="B56" s="31" t="s">
        <v>408</v>
      </c>
      <c r="C56" s="31">
        <v>0</v>
      </c>
      <c r="D56" s="31" t="s">
        <v>408</v>
      </c>
      <c r="E56" s="31" t="s">
        <v>408</v>
      </c>
      <c r="F56" s="31" t="s">
        <v>408</v>
      </c>
      <c r="G56" s="31" t="s">
        <v>408</v>
      </c>
      <c r="H56" s="31" t="s">
        <v>408</v>
      </c>
      <c r="I56" s="31" t="s">
        <v>408</v>
      </c>
      <c r="J56" s="31" t="s">
        <v>408</v>
      </c>
      <c r="K56" s="31" t="s">
        <v>408</v>
      </c>
      <c r="L56" s="31">
        <v>0.03</v>
      </c>
      <c r="M56" s="31">
        <v>8.8999999999999996E-2</v>
      </c>
      <c r="N56" s="31">
        <v>2.21</v>
      </c>
      <c r="O56" s="31">
        <v>12.250999999999999</v>
      </c>
      <c r="P56" s="31">
        <v>0.51700000000000002</v>
      </c>
      <c r="Q56" s="31">
        <v>0.97899999999999998</v>
      </c>
      <c r="R56" s="31">
        <v>0.93300000000000005</v>
      </c>
      <c r="S56" s="31">
        <v>0</v>
      </c>
      <c r="T56" s="31">
        <v>0</v>
      </c>
      <c r="U56" s="31">
        <v>0</v>
      </c>
      <c r="V56" s="31">
        <v>0</v>
      </c>
      <c r="W56" s="31">
        <v>37.975999999999999</v>
      </c>
      <c r="X56" s="31" t="s">
        <v>408</v>
      </c>
      <c r="Y56" s="31" t="s">
        <v>408</v>
      </c>
      <c r="Z56" s="31">
        <v>0</v>
      </c>
      <c r="AA56" s="31">
        <v>0</v>
      </c>
      <c r="AB56" s="31">
        <v>0</v>
      </c>
      <c r="AC56" s="31">
        <v>0</v>
      </c>
      <c r="AD56" s="31" t="s">
        <v>408</v>
      </c>
      <c r="AE56" s="196" t="s">
        <v>408</v>
      </c>
    </row>
    <row r="57" spans="1:31" x14ac:dyDescent="0.3">
      <c r="A57" s="25" t="s">
        <v>600</v>
      </c>
      <c r="B57" s="31" t="s">
        <v>408</v>
      </c>
      <c r="C57" s="31">
        <v>0</v>
      </c>
      <c r="D57" s="31" t="s">
        <v>408</v>
      </c>
      <c r="E57" s="31" t="s">
        <v>408</v>
      </c>
      <c r="F57" s="31" t="s">
        <v>408</v>
      </c>
      <c r="G57" s="31" t="s">
        <v>408</v>
      </c>
      <c r="H57" s="31" t="s">
        <v>408</v>
      </c>
      <c r="I57" s="31" t="s">
        <v>408</v>
      </c>
      <c r="J57" s="31" t="s">
        <v>408</v>
      </c>
      <c r="K57" s="31" t="s">
        <v>408</v>
      </c>
      <c r="L57" s="31">
        <v>0</v>
      </c>
      <c r="M57" s="31">
        <v>0</v>
      </c>
      <c r="N57" s="31">
        <v>0</v>
      </c>
      <c r="O57" s="31">
        <v>0.05</v>
      </c>
      <c r="P57" s="31">
        <v>5.5E-2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 t="s">
        <v>408</v>
      </c>
      <c r="Y57" s="31" t="s">
        <v>408</v>
      </c>
      <c r="Z57" s="31">
        <v>0</v>
      </c>
      <c r="AA57" s="31">
        <v>0</v>
      </c>
      <c r="AB57" s="31">
        <v>0</v>
      </c>
      <c r="AC57" s="31">
        <v>0</v>
      </c>
      <c r="AD57" s="31" t="s">
        <v>408</v>
      </c>
      <c r="AE57" s="196" t="s">
        <v>408</v>
      </c>
    </row>
    <row r="58" spans="1:31" x14ac:dyDescent="0.3">
      <c r="A58" s="25" t="s">
        <v>614</v>
      </c>
      <c r="B58" s="31" t="s">
        <v>408</v>
      </c>
      <c r="C58" s="31">
        <v>111.05</v>
      </c>
      <c r="D58" s="31" t="s">
        <v>408</v>
      </c>
      <c r="E58" s="31" t="s">
        <v>408</v>
      </c>
      <c r="F58" s="31" t="s">
        <v>408</v>
      </c>
      <c r="G58" s="31" t="s">
        <v>408</v>
      </c>
      <c r="H58" s="31" t="s">
        <v>408</v>
      </c>
      <c r="I58" s="31" t="s">
        <v>408</v>
      </c>
      <c r="J58" s="31" t="s">
        <v>408</v>
      </c>
      <c r="K58" s="31" t="s">
        <v>408</v>
      </c>
      <c r="L58" s="31">
        <v>2</v>
      </c>
      <c r="M58" s="31">
        <v>0</v>
      </c>
      <c r="N58" s="31">
        <v>66.984999999999999</v>
      </c>
      <c r="O58" s="31">
        <v>43.180999999999997</v>
      </c>
      <c r="P58" s="31">
        <v>104.117</v>
      </c>
      <c r="Q58" s="31">
        <v>18.304000000000002</v>
      </c>
      <c r="R58" s="31">
        <v>40.704999999999998</v>
      </c>
      <c r="S58" s="31">
        <v>11.989000000000001</v>
      </c>
      <c r="T58" s="31">
        <v>137.33099999999999</v>
      </c>
      <c r="U58" s="31">
        <v>0.499</v>
      </c>
      <c r="V58" s="31">
        <v>20.369999999999997</v>
      </c>
      <c r="W58" s="31">
        <v>0</v>
      </c>
      <c r="X58" s="31" t="s">
        <v>408</v>
      </c>
      <c r="Y58" s="31" t="s">
        <v>408</v>
      </c>
      <c r="Z58" s="31">
        <v>0</v>
      </c>
      <c r="AA58" s="31">
        <v>0</v>
      </c>
      <c r="AB58" s="31">
        <v>0</v>
      </c>
      <c r="AC58" s="31">
        <v>0</v>
      </c>
      <c r="AD58" s="31" t="s">
        <v>408</v>
      </c>
      <c r="AE58" s="196" t="s">
        <v>408</v>
      </c>
    </row>
    <row r="59" spans="1:31" x14ac:dyDescent="0.3">
      <c r="A59" s="25" t="s">
        <v>665</v>
      </c>
      <c r="B59" s="31" t="s">
        <v>408</v>
      </c>
      <c r="C59" s="31">
        <v>0</v>
      </c>
      <c r="D59" s="31" t="s">
        <v>408</v>
      </c>
      <c r="E59" s="31" t="s">
        <v>408</v>
      </c>
      <c r="F59" s="31" t="s">
        <v>408</v>
      </c>
      <c r="G59" s="31" t="s">
        <v>408</v>
      </c>
      <c r="H59" s="31" t="s">
        <v>408</v>
      </c>
      <c r="I59" s="31" t="s">
        <v>408</v>
      </c>
      <c r="J59" s="31" t="s">
        <v>408</v>
      </c>
      <c r="K59" s="31" t="s">
        <v>408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5.5380000000000003</v>
      </c>
      <c r="S59" s="31">
        <v>2.5609999999999999</v>
      </c>
      <c r="T59" s="31">
        <v>0</v>
      </c>
      <c r="U59" s="31">
        <v>1.9179999999999999</v>
      </c>
      <c r="V59" s="31">
        <v>0</v>
      </c>
      <c r="W59" s="31">
        <v>0</v>
      </c>
      <c r="X59" s="31" t="s">
        <v>408</v>
      </c>
      <c r="Y59" s="31" t="s">
        <v>408</v>
      </c>
      <c r="Z59" s="31">
        <v>0</v>
      </c>
      <c r="AA59" s="31">
        <v>0</v>
      </c>
      <c r="AB59" s="31">
        <v>0</v>
      </c>
      <c r="AC59" s="31">
        <v>0</v>
      </c>
      <c r="AD59" s="31" t="s">
        <v>408</v>
      </c>
      <c r="AE59" s="196" t="s">
        <v>408</v>
      </c>
    </row>
    <row r="60" spans="1:31" x14ac:dyDescent="0.3">
      <c r="A60" s="25" t="s">
        <v>615</v>
      </c>
      <c r="B60" s="31" t="s">
        <v>408</v>
      </c>
      <c r="C60" s="31">
        <v>0</v>
      </c>
      <c r="D60" s="31" t="s">
        <v>408</v>
      </c>
      <c r="E60" s="31" t="s">
        <v>408</v>
      </c>
      <c r="F60" s="31" t="s">
        <v>408</v>
      </c>
      <c r="G60" s="31" t="s">
        <v>408</v>
      </c>
      <c r="H60" s="31" t="s">
        <v>408</v>
      </c>
      <c r="I60" s="31" t="s">
        <v>408</v>
      </c>
      <c r="J60" s="31" t="s">
        <v>408</v>
      </c>
      <c r="K60" s="31" t="s">
        <v>408</v>
      </c>
      <c r="L60" s="31">
        <v>0</v>
      </c>
      <c r="M60" s="31">
        <v>0</v>
      </c>
      <c r="N60" s="31">
        <v>0</v>
      </c>
      <c r="O60" s="31">
        <v>0</v>
      </c>
      <c r="P60" s="31">
        <v>10</v>
      </c>
      <c r="Q60" s="31">
        <v>0</v>
      </c>
      <c r="R60" s="31">
        <v>12.518000000000001</v>
      </c>
      <c r="S60" s="31">
        <v>0</v>
      </c>
      <c r="T60" s="31">
        <v>0</v>
      </c>
      <c r="U60" s="31">
        <v>4.8000000000000001E-2</v>
      </c>
      <c r="V60" s="31">
        <v>0</v>
      </c>
      <c r="W60" s="31">
        <v>0</v>
      </c>
      <c r="X60" s="31" t="s">
        <v>408</v>
      </c>
      <c r="Y60" s="31" t="s">
        <v>408</v>
      </c>
      <c r="Z60" s="31">
        <v>0</v>
      </c>
      <c r="AA60" s="31">
        <v>0</v>
      </c>
      <c r="AB60" s="31">
        <v>0</v>
      </c>
      <c r="AC60" s="31">
        <v>0</v>
      </c>
      <c r="AD60" s="31" t="s">
        <v>408</v>
      </c>
      <c r="AE60" s="196" t="s">
        <v>408</v>
      </c>
    </row>
    <row r="61" spans="1:31" x14ac:dyDescent="0.3">
      <c r="A61" s="25" t="s">
        <v>616</v>
      </c>
      <c r="B61" s="31" t="s">
        <v>408</v>
      </c>
      <c r="C61" s="31">
        <v>6.53</v>
      </c>
      <c r="D61" s="31" t="s">
        <v>408</v>
      </c>
      <c r="E61" s="31" t="s">
        <v>408</v>
      </c>
      <c r="F61" s="31" t="s">
        <v>408</v>
      </c>
      <c r="G61" s="31" t="s">
        <v>408</v>
      </c>
      <c r="H61" s="31" t="s">
        <v>408</v>
      </c>
      <c r="I61" s="31" t="s">
        <v>408</v>
      </c>
      <c r="J61" s="31" t="s">
        <v>408</v>
      </c>
      <c r="K61" s="31" t="s">
        <v>408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 t="s">
        <v>408</v>
      </c>
      <c r="Y61" s="31" t="s">
        <v>408</v>
      </c>
      <c r="Z61" s="31">
        <v>0</v>
      </c>
      <c r="AA61" s="31">
        <v>0</v>
      </c>
      <c r="AB61" s="31">
        <v>0</v>
      </c>
      <c r="AC61" s="31">
        <v>0</v>
      </c>
      <c r="AD61" s="31" t="s">
        <v>408</v>
      </c>
      <c r="AE61" s="196" t="s">
        <v>408</v>
      </c>
    </row>
    <row r="62" spans="1:31" x14ac:dyDescent="0.3">
      <c r="A62" s="25" t="s">
        <v>666</v>
      </c>
      <c r="B62" s="31" t="s">
        <v>408</v>
      </c>
      <c r="C62" s="31">
        <v>0</v>
      </c>
      <c r="D62" s="31" t="s">
        <v>408</v>
      </c>
      <c r="E62" s="31" t="s">
        <v>408</v>
      </c>
      <c r="F62" s="31" t="s">
        <v>408</v>
      </c>
      <c r="G62" s="31" t="s">
        <v>408</v>
      </c>
      <c r="H62" s="31" t="s">
        <v>408</v>
      </c>
      <c r="I62" s="31" t="s">
        <v>408</v>
      </c>
      <c r="J62" s="31" t="s">
        <v>408</v>
      </c>
      <c r="K62" s="31" t="s">
        <v>408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7.1999999999999995E-2</v>
      </c>
      <c r="V62" s="31">
        <v>0</v>
      </c>
      <c r="W62" s="31">
        <v>0</v>
      </c>
      <c r="X62" s="31" t="s">
        <v>408</v>
      </c>
      <c r="Y62" s="31" t="s">
        <v>408</v>
      </c>
      <c r="Z62" s="31">
        <v>0</v>
      </c>
      <c r="AA62" s="31">
        <v>0</v>
      </c>
      <c r="AB62" s="31">
        <v>0</v>
      </c>
      <c r="AC62" s="31">
        <v>0</v>
      </c>
      <c r="AD62" s="31" t="s">
        <v>408</v>
      </c>
      <c r="AE62" s="196" t="s">
        <v>408</v>
      </c>
    </row>
    <row r="63" spans="1:31" x14ac:dyDescent="0.3">
      <c r="A63" s="25" t="s">
        <v>629</v>
      </c>
      <c r="B63" s="31" t="s">
        <v>408</v>
      </c>
      <c r="C63" s="31">
        <v>0</v>
      </c>
      <c r="D63" s="31" t="s">
        <v>408</v>
      </c>
      <c r="E63" s="31" t="s">
        <v>408</v>
      </c>
      <c r="F63" s="31" t="s">
        <v>408</v>
      </c>
      <c r="G63" s="31" t="s">
        <v>408</v>
      </c>
      <c r="H63" s="31" t="s">
        <v>408</v>
      </c>
      <c r="I63" s="31" t="s">
        <v>408</v>
      </c>
      <c r="J63" s="31" t="s">
        <v>408</v>
      </c>
      <c r="K63" s="31" t="s">
        <v>408</v>
      </c>
      <c r="L63" s="31">
        <v>0</v>
      </c>
      <c r="M63" s="31">
        <v>0</v>
      </c>
      <c r="N63" s="31">
        <v>0</v>
      </c>
      <c r="O63" s="31">
        <v>3.0000000000000001E-3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 t="s">
        <v>408</v>
      </c>
      <c r="Y63" s="31" t="s">
        <v>408</v>
      </c>
      <c r="Z63" s="31">
        <v>0</v>
      </c>
      <c r="AA63" s="31">
        <v>0</v>
      </c>
      <c r="AB63" s="31">
        <v>0</v>
      </c>
      <c r="AC63" s="31">
        <v>0</v>
      </c>
      <c r="AD63" s="31" t="s">
        <v>408</v>
      </c>
      <c r="AE63" s="196" t="s">
        <v>408</v>
      </c>
    </row>
    <row r="64" spans="1:31" x14ac:dyDescent="0.3">
      <c r="A64" s="25" t="s">
        <v>667</v>
      </c>
      <c r="B64" s="31" t="s">
        <v>408</v>
      </c>
      <c r="C64" s="31">
        <v>0.09</v>
      </c>
      <c r="D64" s="31" t="s">
        <v>408</v>
      </c>
      <c r="E64" s="31" t="s">
        <v>408</v>
      </c>
      <c r="F64" s="31" t="s">
        <v>408</v>
      </c>
      <c r="G64" s="31" t="s">
        <v>408</v>
      </c>
      <c r="H64" s="31" t="s">
        <v>408</v>
      </c>
      <c r="I64" s="31" t="s">
        <v>408</v>
      </c>
      <c r="J64" s="31" t="s">
        <v>408</v>
      </c>
      <c r="K64" s="31" t="s">
        <v>408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 t="s">
        <v>408</v>
      </c>
      <c r="Y64" s="31" t="s">
        <v>408</v>
      </c>
      <c r="Z64" s="31">
        <v>0</v>
      </c>
      <c r="AA64" s="31">
        <v>0</v>
      </c>
      <c r="AB64" s="31">
        <v>0</v>
      </c>
      <c r="AC64" s="31">
        <v>0</v>
      </c>
      <c r="AD64" s="31" t="s">
        <v>408</v>
      </c>
      <c r="AE64" s="196" t="s">
        <v>408</v>
      </c>
    </row>
    <row r="65" spans="1:31" x14ac:dyDescent="0.3">
      <c r="A65" s="25" t="s">
        <v>668</v>
      </c>
      <c r="B65" s="31" t="s">
        <v>408</v>
      </c>
      <c r="C65" s="31">
        <v>0.7</v>
      </c>
      <c r="D65" s="31" t="s">
        <v>408</v>
      </c>
      <c r="E65" s="31" t="s">
        <v>408</v>
      </c>
      <c r="F65" s="31" t="s">
        <v>408</v>
      </c>
      <c r="G65" s="31" t="s">
        <v>408</v>
      </c>
      <c r="H65" s="31" t="s">
        <v>408</v>
      </c>
      <c r="I65" s="31" t="s">
        <v>408</v>
      </c>
      <c r="J65" s="31" t="s">
        <v>408</v>
      </c>
      <c r="K65" s="31" t="s">
        <v>408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 t="s">
        <v>408</v>
      </c>
      <c r="Y65" s="31" t="s">
        <v>408</v>
      </c>
      <c r="Z65" s="31">
        <v>0</v>
      </c>
      <c r="AA65" s="31">
        <v>0</v>
      </c>
      <c r="AB65" s="31">
        <v>0</v>
      </c>
      <c r="AC65" s="31">
        <v>0</v>
      </c>
      <c r="AD65" s="31" t="s">
        <v>408</v>
      </c>
      <c r="AE65" s="196" t="s">
        <v>408</v>
      </c>
    </row>
    <row r="66" spans="1:31" x14ac:dyDescent="0.3">
      <c r="A66" s="25" t="s">
        <v>36</v>
      </c>
      <c r="B66" s="31" t="s">
        <v>408</v>
      </c>
      <c r="C66" s="31">
        <v>0</v>
      </c>
      <c r="D66" s="31" t="s">
        <v>408</v>
      </c>
      <c r="E66" s="31" t="s">
        <v>408</v>
      </c>
      <c r="F66" s="31" t="s">
        <v>408</v>
      </c>
      <c r="G66" s="31" t="s">
        <v>408</v>
      </c>
      <c r="H66" s="31" t="s">
        <v>408</v>
      </c>
      <c r="I66" s="31" t="s">
        <v>408</v>
      </c>
      <c r="J66" s="31" t="s">
        <v>408</v>
      </c>
      <c r="K66" s="31" t="s">
        <v>408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0.17499999999999999</v>
      </c>
      <c r="T66" s="31">
        <v>0</v>
      </c>
      <c r="U66" s="31">
        <v>0.255</v>
      </c>
      <c r="V66" s="31">
        <v>0</v>
      </c>
      <c r="W66" s="31">
        <v>0</v>
      </c>
      <c r="X66" s="31" t="s">
        <v>408</v>
      </c>
      <c r="Y66" s="31" t="s">
        <v>408</v>
      </c>
      <c r="Z66" s="31">
        <v>0</v>
      </c>
      <c r="AA66" s="31">
        <v>0</v>
      </c>
      <c r="AB66" s="31">
        <v>0</v>
      </c>
      <c r="AC66" s="31">
        <v>0</v>
      </c>
      <c r="AD66" s="31" t="s">
        <v>408</v>
      </c>
      <c r="AE66" s="196" t="s">
        <v>408</v>
      </c>
    </row>
    <row r="67" spans="1:31" x14ac:dyDescent="0.3">
      <c r="A67" s="25" t="s">
        <v>601</v>
      </c>
      <c r="B67" s="31" t="s">
        <v>408</v>
      </c>
      <c r="C67" s="31">
        <v>0</v>
      </c>
      <c r="D67" s="31" t="s">
        <v>408</v>
      </c>
      <c r="E67" s="31" t="s">
        <v>408</v>
      </c>
      <c r="F67" s="31" t="s">
        <v>408</v>
      </c>
      <c r="G67" s="31" t="s">
        <v>408</v>
      </c>
      <c r="H67" s="31" t="s">
        <v>408</v>
      </c>
      <c r="I67" s="31" t="s">
        <v>408</v>
      </c>
      <c r="J67" s="31" t="s">
        <v>408</v>
      </c>
      <c r="K67" s="31" t="s">
        <v>408</v>
      </c>
      <c r="L67" s="31">
        <v>0</v>
      </c>
      <c r="M67" s="31">
        <v>0</v>
      </c>
      <c r="N67" s="31">
        <v>86.24</v>
      </c>
      <c r="O67" s="31">
        <v>0</v>
      </c>
      <c r="P67" s="31">
        <v>20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 t="s">
        <v>408</v>
      </c>
      <c r="Y67" s="31" t="s">
        <v>408</v>
      </c>
      <c r="Z67" s="31">
        <v>0</v>
      </c>
      <c r="AA67" s="31">
        <v>0</v>
      </c>
      <c r="AB67" s="31">
        <v>0</v>
      </c>
      <c r="AC67" s="31">
        <v>0</v>
      </c>
      <c r="AD67" s="31" t="s">
        <v>408</v>
      </c>
      <c r="AE67" s="196" t="s">
        <v>408</v>
      </c>
    </row>
    <row r="68" spans="1:31" x14ac:dyDescent="0.3">
      <c r="A68" s="25" t="s">
        <v>631</v>
      </c>
      <c r="B68" s="31" t="s">
        <v>408</v>
      </c>
      <c r="C68" s="31">
        <v>0</v>
      </c>
      <c r="D68" s="31" t="s">
        <v>408</v>
      </c>
      <c r="E68" s="31" t="s">
        <v>408</v>
      </c>
      <c r="F68" s="31" t="s">
        <v>408</v>
      </c>
      <c r="G68" s="31" t="s">
        <v>408</v>
      </c>
      <c r="H68" s="31" t="s">
        <v>408</v>
      </c>
      <c r="I68" s="31" t="s">
        <v>408</v>
      </c>
      <c r="J68" s="31" t="s">
        <v>408</v>
      </c>
      <c r="K68" s="31" t="s">
        <v>408</v>
      </c>
      <c r="L68" s="31">
        <v>0</v>
      </c>
      <c r="M68" s="31">
        <v>0</v>
      </c>
      <c r="N68" s="31">
        <v>0</v>
      </c>
      <c r="O68" s="31">
        <v>0.127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 t="s">
        <v>408</v>
      </c>
      <c r="Y68" s="31" t="s">
        <v>408</v>
      </c>
      <c r="Z68" s="31">
        <v>0</v>
      </c>
      <c r="AA68" s="31">
        <v>0</v>
      </c>
      <c r="AB68" s="31">
        <v>0</v>
      </c>
      <c r="AC68" s="31">
        <v>0</v>
      </c>
      <c r="AD68" s="31" t="s">
        <v>408</v>
      </c>
      <c r="AE68" s="196" t="s">
        <v>408</v>
      </c>
    </row>
    <row r="69" spans="1:31" x14ac:dyDescent="0.3">
      <c r="A69" s="25" t="s">
        <v>632</v>
      </c>
      <c r="B69" s="31" t="s">
        <v>408</v>
      </c>
      <c r="C69" s="31">
        <v>0</v>
      </c>
      <c r="D69" s="31" t="s">
        <v>408</v>
      </c>
      <c r="E69" s="31" t="s">
        <v>408</v>
      </c>
      <c r="F69" s="31" t="s">
        <v>408</v>
      </c>
      <c r="G69" s="31" t="s">
        <v>408</v>
      </c>
      <c r="H69" s="31" t="s">
        <v>408</v>
      </c>
      <c r="I69" s="31" t="s">
        <v>408</v>
      </c>
      <c r="J69" s="31" t="s">
        <v>408</v>
      </c>
      <c r="K69" s="31" t="s">
        <v>408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0.13500000000000001</v>
      </c>
      <c r="V69" s="31">
        <v>0</v>
      </c>
      <c r="W69" s="31">
        <v>0</v>
      </c>
      <c r="X69" s="31" t="s">
        <v>408</v>
      </c>
      <c r="Y69" s="31" t="s">
        <v>408</v>
      </c>
      <c r="Z69" s="31">
        <v>0</v>
      </c>
      <c r="AA69" s="31">
        <v>0</v>
      </c>
      <c r="AB69" s="31">
        <v>0</v>
      </c>
      <c r="AC69" s="31">
        <v>0</v>
      </c>
      <c r="AD69" s="31" t="s">
        <v>408</v>
      </c>
      <c r="AE69" s="196" t="s">
        <v>408</v>
      </c>
    </row>
    <row r="70" spans="1:31" x14ac:dyDescent="0.3">
      <c r="A70" s="25" t="s">
        <v>669</v>
      </c>
      <c r="B70" s="31" t="s">
        <v>408</v>
      </c>
      <c r="C70" s="31">
        <v>28.76</v>
      </c>
      <c r="D70" s="31" t="s">
        <v>408</v>
      </c>
      <c r="E70" s="31" t="s">
        <v>408</v>
      </c>
      <c r="F70" s="31" t="s">
        <v>408</v>
      </c>
      <c r="G70" s="31" t="s">
        <v>408</v>
      </c>
      <c r="H70" s="31" t="s">
        <v>408</v>
      </c>
      <c r="I70" s="31" t="s">
        <v>408</v>
      </c>
      <c r="J70" s="31" t="s">
        <v>408</v>
      </c>
      <c r="K70" s="31" t="s">
        <v>408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 t="s">
        <v>408</v>
      </c>
      <c r="Y70" s="31" t="s">
        <v>408</v>
      </c>
      <c r="Z70" s="31">
        <v>0</v>
      </c>
      <c r="AA70" s="31">
        <v>0</v>
      </c>
      <c r="AB70" s="31">
        <v>0</v>
      </c>
      <c r="AC70" s="31">
        <v>0</v>
      </c>
      <c r="AD70" s="31" t="s">
        <v>408</v>
      </c>
      <c r="AE70" s="196" t="s">
        <v>408</v>
      </c>
    </row>
    <row r="71" spans="1:31" x14ac:dyDescent="0.3">
      <c r="A71" s="25" t="s">
        <v>670</v>
      </c>
      <c r="B71" s="31" t="s">
        <v>408</v>
      </c>
      <c r="C71" s="31">
        <v>0</v>
      </c>
      <c r="D71" s="31" t="s">
        <v>408</v>
      </c>
      <c r="E71" s="31" t="s">
        <v>408</v>
      </c>
      <c r="F71" s="31" t="s">
        <v>408</v>
      </c>
      <c r="G71" s="31" t="s">
        <v>408</v>
      </c>
      <c r="H71" s="31" t="s">
        <v>408</v>
      </c>
      <c r="I71" s="31" t="s">
        <v>408</v>
      </c>
      <c r="J71" s="31" t="s">
        <v>408</v>
      </c>
      <c r="K71" s="31" t="s">
        <v>408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7.0749999999999993</v>
      </c>
      <c r="S71" s="31">
        <v>2.9689999999999999</v>
      </c>
      <c r="T71" s="31">
        <v>0</v>
      </c>
      <c r="U71" s="31">
        <v>0</v>
      </c>
      <c r="V71" s="31">
        <v>0</v>
      </c>
      <c r="W71" s="31">
        <v>0</v>
      </c>
      <c r="X71" s="31" t="s">
        <v>408</v>
      </c>
      <c r="Y71" s="31" t="s">
        <v>408</v>
      </c>
      <c r="Z71" s="31">
        <v>0</v>
      </c>
      <c r="AA71" s="31">
        <v>0</v>
      </c>
      <c r="AB71" s="31">
        <v>0</v>
      </c>
      <c r="AC71" s="31">
        <v>0</v>
      </c>
      <c r="AD71" s="31" t="s">
        <v>408</v>
      </c>
      <c r="AE71" s="196" t="s">
        <v>408</v>
      </c>
    </row>
    <row r="72" spans="1:31" x14ac:dyDescent="0.3">
      <c r="A72" s="25" t="s">
        <v>671</v>
      </c>
      <c r="B72" s="31" t="s">
        <v>408</v>
      </c>
      <c r="C72" s="31">
        <v>1.5</v>
      </c>
      <c r="D72" s="31" t="s">
        <v>408</v>
      </c>
      <c r="E72" s="31" t="s">
        <v>408</v>
      </c>
      <c r="F72" s="31" t="s">
        <v>408</v>
      </c>
      <c r="G72" s="31" t="s">
        <v>408</v>
      </c>
      <c r="H72" s="31" t="s">
        <v>408</v>
      </c>
      <c r="I72" s="31" t="s">
        <v>408</v>
      </c>
      <c r="J72" s="31" t="s">
        <v>408</v>
      </c>
      <c r="K72" s="31" t="s">
        <v>408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 t="s">
        <v>408</v>
      </c>
      <c r="Y72" s="31" t="s">
        <v>408</v>
      </c>
      <c r="Z72" s="31">
        <v>0</v>
      </c>
      <c r="AA72" s="31">
        <v>0</v>
      </c>
      <c r="AB72" s="31">
        <v>0</v>
      </c>
      <c r="AC72" s="31">
        <v>0</v>
      </c>
      <c r="AD72" s="31" t="s">
        <v>408</v>
      </c>
      <c r="AE72" s="196" t="s">
        <v>408</v>
      </c>
    </row>
    <row r="73" spans="1:31" x14ac:dyDescent="0.3">
      <c r="A73" s="26" t="s">
        <v>672</v>
      </c>
      <c r="B73" s="33" t="s">
        <v>408</v>
      </c>
      <c r="C73" s="33">
        <v>0</v>
      </c>
      <c r="D73" s="33" t="s">
        <v>408</v>
      </c>
      <c r="E73" s="33" t="s">
        <v>408</v>
      </c>
      <c r="F73" s="33" t="s">
        <v>408</v>
      </c>
      <c r="G73" s="33" t="s">
        <v>408</v>
      </c>
      <c r="H73" s="33" t="s">
        <v>408</v>
      </c>
      <c r="I73" s="33" t="s">
        <v>408</v>
      </c>
      <c r="J73" s="33" t="s">
        <v>408</v>
      </c>
      <c r="K73" s="33" t="s">
        <v>408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30</v>
      </c>
      <c r="V73" s="33">
        <v>0</v>
      </c>
      <c r="W73" s="33">
        <v>0</v>
      </c>
      <c r="X73" s="33" t="s">
        <v>408</v>
      </c>
      <c r="Y73" s="33" t="s">
        <v>408</v>
      </c>
      <c r="Z73" s="33">
        <v>0</v>
      </c>
      <c r="AA73" s="33">
        <v>0</v>
      </c>
      <c r="AB73" s="33">
        <v>0</v>
      </c>
      <c r="AC73" s="33">
        <v>0</v>
      </c>
      <c r="AD73" s="33" t="s">
        <v>408</v>
      </c>
      <c r="AE73" s="197" t="s">
        <v>408</v>
      </c>
    </row>
  </sheetData>
  <conditionalFormatting sqref="B33:AD38 B19:AE22 B13:B18 D13:AE18 C14:C18 B23:M26 B40:AD73 C27:M30">
    <cfRule type="cellIs" dxfId="57" priority="26" operator="equal">
      <formula>0</formula>
    </cfRule>
  </conditionalFormatting>
  <conditionalFormatting sqref="A33:A34 A36:A37 B33:AD38 A12:AE12 B19:AE22 B13:B18 D13:AE18 C14:C18 B23:M26 A6:A9 B40:AD73 C27:M30">
    <cfRule type="cellIs" dxfId="56" priority="28" operator="equal">
      <formula>"N/A"</formula>
    </cfRule>
  </conditionalFormatting>
  <conditionalFormatting sqref="A33:A35">
    <cfRule type="cellIs" dxfId="55" priority="27" operator="equal">
      <formula>"N/A"</formula>
    </cfRule>
  </conditionalFormatting>
  <conditionalFormatting sqref="A39:AD39">
    <cfRule type="cellIs" dxfId="54" priority="25" operator="equal">
      <formula>"N/A"</formula>
    </cfRule>
  </conditionalFormatting>
  <conditionalFormatting sqref="B39:AD39">
    <cfRule type="cellIs" dxfId="53" priority="24" operator="equal">
      <formula>0</formula>
    </cfRule>
  </conditionalFormatting>
  <conditionalFormatting sqref="A4">
    <cfRule type="cellIs" dxfId="52" priority="21" operator="equal">
      <formula>"N/A"</formula>
    </cfRule>
  </conditionalFormatting>
  <conditionalFormatting sqref="A4:A5">
    <cfRule type="cellIs" dxfId="51" priority="20" operator="equal">
      <formula>"N/A"</formula>
    </cfRule>
  </conditionalFormatting>
  <conditionalFormatting sqref="D12:AE12">
    <cfRule type="cellIs" dxfId="50" priority="16" operator="equal">
      <formula>0</formula>
    </cfRule>
  </conditionalFormatting>
  <conditionalFormatting sqref="N23:AE30">
    <cfRule type="cellIs" dxfId="49" priority="12" operator="equal">
      <formula>0</formula>
    </cfRule>
  </conditionalFormatting>
  <conditionalFormatting sqref="N23:AE30">
    <cfRule type="cellIs" dxfId="48" priority="13" operator="equal">
      <formula>"N/A"</formula>
    </cfRule>
  </conditionalFormatting>
  <conditionalFormatting sqref="B27:B30">
    <cfRule type="cellIs" dxfId="47" priority="10" operator="equal">
      <formula>0</formula>
    </cfRule>
  </conditionalFormatting>
  <conditionalFormatting sqref="B27:B30">
    <cfRule type="cellIs" dxfId="46" priority="11" operator="equal">
      <formula>"N/A"</formula>
    </cfRule>
  </conditionalFormatting>
  <conditionalFormatting sqref="AF14:AG21">
    <cfRule type="cellIs" dxfId="45" priority="8" operator="equal">
      <formula>0</formula>
    </cfRule>
  </conditionalFormatting>
  <conditionalFormatting sqref="AF12:AG12 AF14:AG21">
    <cfRule type="cellIs" dxfId="44" priority="9" operator="equal">
      <formula>"N/A"</formula>
    </cfRule>
  </conditionalFormatting>
  <conditionalFormatting sqref="AF12:AG12">
    <cfRule type="cellIs" dxfId="43" priority="7" operator="equal">
      <formula>0</formula>
    </cfRule>
  </conditionalFormatting>
  <conditionalFormatting sqref="AF23:AG30">
    <cfRule type="cellIs" dxfId="42" priority="5" operator="equal">
      <formula>0</formula>
    </cfRule>
  </conditionalFormatting>
  <conditionalFormatting sqref="AF23:AG30">
    <cfRule type="cellIs" dxfId="41" priority="6" operator="equal">
      <formula>"N/A"</formula>
    </cfRule>
  </conditionalFormatting>
  <conditionalFormatting sqref="AE40:AE73">
    <cfRule type="cellIs" dxfId="40" priority="3" operator="equal">
      <formula>0</formula>
    </cfRule>
  </conditionalFormatting>
  <conditionalFormatting sqref="AE40:AE73">
    <cfRule type="cellIs" dxfId="39" priority="4" operator="equal">
      <formula>"N/A"</formula>
    </cfRule>
  </conditionalFormatting>
  <conditionalFormatting sqref="AE39">
    <cfRule type="cellIs" dxfId="38" priority="2" operator="equal">
      <formula>"N/A"</formula>
    </cfRule>
  </conditionalFormatting>
  <conditionalFormatting sqref="AE39">
    <cfRule type="cellIs" dxfId="37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1.B.1.a</vt:lpstr>
      <vt:lpstr>2.A.5.a</vt:lpstr>
      <vt:lpstr>2.A.5.b</vt:lpstr>
      <vt:lpstr>2.A.5.c</vt:lpstr>
      <vt:lpstr>2.C.7.d</vt:lpstr>
      <vt:lpstr>5.A</vt:lpstr>
      <vt:lpstr>5.B.1</vt:lpstr>
      <vt:lpstr>5.B.2</vt:lpstr>
      <vt:lpstr>2.I</vt:lpstr>
      <vt:lpstr>2.L</vt:lpstr>
      <vt:lpstr>2.K</vt:lpstr>
      <vt:lpstr>5.D.1</vt:lpstr>
      <vt:lpstr>6.A</vt:lpstr>
      <vt:lpstr>Sektor. įmonių sąrašas (AIVIKS)</vt:lpstr>
      <vt:lpstr>Šaltiniai</vt:lpstr>
      <vt:lpstr>Respondentai (karjerų apklausa)</vt:lpstr>
      <vt:lpstr>'2.A.5.b'!_ftn1</vt:lpstr>
      <vt:lpstr>'2.A.5.b'!_ftnref1</vt:lpstr>
      <vt:lpstr>'2.A.5.a'!Karjerų_apklausa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2020-10-31T18:30:37Z</dcterms:modified>
</cp:coreProperties>
</file>